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№ 6" sheetId="1" r:id="rId1"/>
    <sheet name="приложение №7" sheetId="2" r:id="rId2"/>
    <sheet name="приложение № 8" sheetId="3" r:id="rId3"/>
  </sheets>
  <definedNames>
    <definedName name="_xlnm.Print_Titles" localSheetId="0">'приложение № 6'!$9:$12</definedName>
    <definedName name="_xlnm.Print_Titles" localSheetId="2">'приложение № 8'!$9:$12</definedName>
    <definedName name="_xlnm.Print_Titles" localSheetId="1">'приложение №7'!$10:$13</definedName>
    <definedName name="_xlnm.Print_Area" localSheetId="0">'приложение № 6'!$A$1:$G$1051</definedName>
    <definedName name="_xlnm.Print_Area" localSheetId="2">'приложение № 8'!$A$1:$H$1204</definedName>
    <definedName name="_xlnm.Print_Area" localSheetId="1">'приложение №7'!$A$1:$F$900</definedName>
  </definedNames>
  <calcPr fullCalcOnLoad="1"/>
</workbook>
</file>

<file path=xl/comments1.xml><?xml version="1.0" encoding="utf-8"?>
<comments xmlns="http://schemas.openxmlformats.org/spreadsheetml/2006/main">
  <authors>
    <author>kanashova</author>
  </authors>
  <commentList>
    <comment ref="G771" authorId="0">
      <text>
        <r>
          <rPr>
            <b/>
            <sz val="9"/>
            <rFont val="Tahoma"/>
            <family val="0"/>
          </rPr>
          <t xml:space="preserve">компенсация за телефон 13 200
</t>
        </r>
      </text>
    </comment>
  </commentList>
</comments>
</file>

<file path=xl/comments3.xml><?xml version="1.0" encoding="utf-8"?>
<comments xmlns="http://schemas.openxmlformats.org/spreadsheetml/2006/main">
  <authors>
    <author>kanashova</author>
  </authors>
  <commentList>
    <comment ref="H697" authorId="0">
      <text>
        <r>
          <rPr>
            <b/>
            <sz val="9"/>
            <rFont val="Tahoma"/>
            <family val="0"/>
          </rPr>
          <t xml:space="preserve">компенсация за телефон 13 200
</t>
        </r>
      </text>
    </comment>
  </commentList>
</comments>
</file>

<file path=xl/sharedStrings.xml><?xml version="1.0" encoding="utf-8"?>
<sst xmlns="http://schemas.openxmlformats.org/spreadsheetml/2006/main" count="14334" uniqueCount="531">
  <si>
    <t>Ведомственная целевая программа "Обеспечение деятельности администрации Снежинского городского округа" на 2015 год и плановый период 2016 и 2017 годов</t>
  </si>
  <si>
    <t>Ведомственная целевая программа "Развитие и совершенствование системы обеспечения гражданской обороны, безопасности и защиты населения и территорий Снежинского городского округа от чрезвычайных ситуаций на 2015 год и плановый период 2016-2017 годов"</t>
  </si>
  <si>
    <t>Ведомственная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городе  Снежинске" на 2015 год и плановый период 2016 и 2017 годов</t>
  </si>
  <si>
    <t>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 и землепользованию на 2015 год и плановый период 2016 и 2017 годов</t>
  </si>
  <si>
    <t>Ведомственная целевая программа "Функционирование бизнес-инкубатора"  на 2015 год и плановый период 2016 и 2017 годов</t>
  </si>
  <si>
    <t>Ведомственная целевая программа "Организация переселения граждан из закрытых административно-территориальных образований" на 2015 год и плановый период 2016 и 2017 годов</t>
  </si>
  <si>
    <t>Ведомственная целевая программа "Обеспечение деятельности органов местного самоуправления" на 2015 год на 2015 год и плановый период 2016 и 2017 годов</t>
  </si>
  <si>
    <t>Ведомственная программа "Обеспечение доступности дошкольного, общего, дополнительного образования, организация отдыха детей в каникулярное время" на 2015 - 2017 годы</t>
  </si>
  <si>
    <t>Муниципальное  казённое  учреждение "Управление культуры и молодежной политики администрации города Снежинска"</t>
  </si>
  <si>
    <t>Муниципальное казённое учреждение "Служба заказчика по инфраструктуре и городскому хозяйству"</t>
  </si>
  <si>
    <t>Ведомственная целевая программа "Предоставление мер социальной поддержки льготным категориям граждан Снежинского городского округа на 2015 год и плановый период 2016 и 2017 гг."</t>
  </si>
  <si>
    <t>Муниципальная программа "Развитие дошкольного образования в городе Снежинске" на 2014 - 2016 гг.</t>
  </si>
  <si>
    <t>Муниципальная Программа «Улучшение условий и охраны труда в Снежинском городском округе» на 2015-2017 гг.</t>
  </si>
  <si>
    <t>Муниципальная Программа «Подготовка и проведение мероприятий, посвященных 70-й годовщине Победы в ВОВ 1941-1945 гг.» на 2015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</si>
  <si>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</si>
  <si>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Отдельные расходы на деятельность казенных учреждений (муниципальных органов)</t>
  </si>
  <si>
    <t>Сумма</t>
  </si>
  <si>
    <t>880 0000</t>
  </si>
  <si>
    <t>880 0001</t>
  </si>
  <si>
    <t>880 0002</t>
  </si>
  <si>
    <t>Отдельные расходы на муниципальное управление</t>
  </si>
  <si>
    <t>Премии и стипендии в области культуры и искусства, здравоохранения, образования, молодежной политики, физической культуры и спорта, сельского хозяйства, средств массовой информации, науки и техники и иные поощрения</t>
  </si>
  <si>
    <t>880 0003</t>
  </si>
  <si>
    <t>Расходы на подготовку, переподготовку и повышение квалификации кадров</t>
  </si>
  <si>
    <t>Расходы на эксплуатацию и развитие программных продуктов, на эксплуатацию информационно- телекоммуникационных систем и средств автоматизации.</t>
  </si>
  <si>
    <t>Ведомственная структура расходов бюджета Снежинского городского округа на 2015 год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</si>
  <si>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</si>
  <si>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</si>
  <si>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</si>
  <si>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</si>
  <si>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</si>
  <si>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</si>
  <si>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выборы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</si>
  <si>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</si>
  <si>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</si>
  <si>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ор-ганам местного самоуправления в установленном порядке в рамках государственной программы Челябинской области «Поддержка и раз-витие дошкольного образования в Челябинской области» на 2015–2025 годы</t>
  </si>
  <si>
    <t>604 02 00</t>
  </si>
  <si>
    <t>604 02 01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</si>
  <si>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</si>
  <si>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</si>
  <si>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</si>
  <si>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</si>
  <si>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603 02 82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</si>
  <si>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</si>
  <si>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603 02 88</t>
  </si>
  <si>
    <t>603 0000</t>
  </si>
  <si>
    <t>603 0200</t>
  </si>
  <si>
    <t>604 0200</t>
  </si>
  <si>
    <t>603 0203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</si>
  <si>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</si>
  <si>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</si>
  <si>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604 0204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</si>
  <si>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</si>
  <si>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Субсидия местным бюджетам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</si>
  <si>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410</t>
  </si>
  <si>
    <t>Бюджетные инвестиции</t>
  </si>
  <si>
    <t>795 7400</t>
  </si>
  <si>
    <t>Реконструкция здания школы № 118 под МДОУ «Детский сад комбинированного типа № 1» в 23 микрорайоне г. Снежинска</t>
  </si>
  <si>
    <t>795 7401</t>
  </si>
  <si>
    <t>Устройство вторых эвакуационных выходов МДОУ № 5,8</t>
  </si>
  <si>
    <t>795 7402</t>
  </si>
  <si>
    <t>Муниципальное казенное учреждение "Финансовое управление Снежинского городского округа"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</si>
  <si>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</si>
  <si>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</si>
  <si>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Муниципальная программа "Развитие малого и среднего предпринимательства в Снежинском городском округе"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</si>
  <si>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</si>
  <si>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</si>
  <si>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</si>
  <si>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</si>
  <si>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</si>
  <si>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Муниципальная программа "Развитие муниципальной службы Снежинского городского округа" 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</si>
  <si>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</si>
  <si>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</si>
  <si>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</si>
  <si>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</si>
  <si>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</si>
  <si>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"Социальная поддержка отдельных категорий граждан Снежинского городского округа"</t>
  </si>
  <si>
    <t>612</t>
  </si>
  <si>
    <t>421 9968</t>
  </si>
  <si>
    <t>432 9968</t>
  </si>
  <si>
    <t>452 9968</t>
  </si>
  <si>
    <t>440 9968</t>
  </si>
  <si>
    <t>441 9968</t>
  </si>
  <si>
    <t>Возмещение стоимости услуг по погребению и выплата социального пособия на погребение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</si>
  <si>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</si>
  <si>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Субсидии местным бюджетам на организацию работы органов управления социальной защиты населения муниципальных образований</t>
  </si>
  <si>
    <t>Реализация мер социальной поддержки отдельных категорий граждан</t>
  </si>
  <si>
    <t>002 0446</t>
  </si>
  <si>
    <t>Центральный аппарат</t>
  </si>
  <si>
    <t>01</t>
  </si>
  <si>
    <t>06</t>
  </si>
  <si>
    <t>ведомство</t>
  </si>
  <si>
    <t>раздел</t>
  </si>
  <si>
    <t>подраздел</t>
  </si>
  <si>
    <t>целевая статья</t>
  </si>
  <si>
    <t>вид расходов</t>
  </si>
  <si>
    <t>00</t>
  </si>
  <si>
    <t>000 0000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</si>
  <si>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</si>
  <si>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</si>
  <si>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</si>
  <si>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</si>
  <si>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</si>
  <si>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</si>
  <si>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002 0300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</si>
  <si>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</si>
  <si>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</si>
  <si>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</si>
  <si>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002 0400</t>
  </si>
  <si>
    <t>002 0800</t>
  </si>
  <si>
    <t>07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</si>
  <si>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</si>
  <si>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</si>
  <si>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</si>
  <si>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</si>
  <si>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</si>
  <si>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 экономика</t>
  </si>
  <si>
    <t>Другие вопросы в области национальной экономики</t>
  </si>
  <si>
    <t>795 0000</t>
  </si>
  <si>
    <t>05</t>
  </si>
  <si>
    <t>Образование</t>
  </si>
  <si>
    <t>Общее образование</t>
  </si>
  <si>
    <t>09</t>
  </si>
  <si>
    <t>10</t>
  </si>
  <si>
    <t>03</t>
  </si>
  <si>
    <t>Депутаты представительного органа муниципального образования</t>
  </si>
  <si>
    <t>002 1200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</si>
  <si>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</si>
  <si>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</si>
  <si>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</si>
  <si>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</si>
  <si>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219 0100</t>
  </si>
  <si>
    <t>Поисковые и аварийно-спасательные учреждения</t>
  </si>
  <si>
    <t>Обеспечение деятельности подведомственных учреждений</t>
  </si>
  <si>
    <t>302 9900</t>
  </si>
  <si>
    <t xml:space="preserve">Муниципальная Программа «Обеспечение доступным и комфортным жильем граждан Российской Федерации» в Снежинском городском округе» </t>
  </si>
  <si>
    <t xml:space="preserve">Муниципальная Программа «Обеспечение доступным и комфортным жильем граждан Российской Федерации» в Снежинском городском округе»  на 2015-2020 гг. </t>
  </si>
  <si>
    <t>795 0400</t>
  </si>
  <si>
    <t>600 0501</t>
  </si>
  <si>
    <t>Строительство пожарного пирса в деревне Ключи</t>
  </si>
  <si>
    <t>08</t>
  </si>
  <si>
    <t>Автомобильный транспорт</t>
  </si>
  <si>
    <t>303 0000</t>
  </si>
  <si>
    <t>Отдельные мероприятия в области автомобильного транспорта</t>
  </si>
  <si>
    <t>303 0200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</si>
  <si>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</si>
  <si>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</si>
  <si>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340 0300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</si>
  <si>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</si>
  <si>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</si>
  <si>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</si>
  <si>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Иные безвозмездные и безвозвратные перечисления</t>
  </si>
  <si>
    <t>Социальная политика</t>
  </si>
  <si>
    <t>Социальное обеспечение населения</t>
  </si>
  <si>
    <t>Социальная помощь</t>
  </si>
  <si>
    <t>Молодежная политика и оздоровление детей</t>
  </si>
  <si>
    <t>Мероприятия по проведению оздоровительной кампании детей</t>
  </si>
  <si>
    <t>Дошкольное образование</t>
  </si>
  <si>
    <t>Детские дошкольные учреждения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</si>
  <si>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</si>
  <si>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</si>
  <si>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</si>
  <si>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</si>
  <si>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520 0000</t>
  </si>
  <si>
    <t>Культура</t>
  </si>
  <si>
    <t>440 9900</t>
  </si>
  <si>
    <t>Музеи и постоянные выставки</t>
  </si>
  <si>
    <t>441 9900</t>
  </si>
  <si>
    <t>Библиотеки</t>
  </si>
  <si>
    <t>442 0000</t>
  </si>
  <si>
    <t>442 9900</t>
  </si>
  <si>
    <t>002 0000</t>
  </si>
  <si>
    <t>Центры спортивной подготовки (сборные команды)</t>
  </si>
  <si>
    <t xml:space="preserve">482 9900 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</si>
  <si>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</si>
  <si>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</si>
  <si>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512 9700</t>
  </si>
  <si>
    <t>Лесное хозяйство</t>
  </si>
  <si>
    <t>Учреждения, обеспечивающие предоставление услуг в сфере лесных отношений</t>
  </si>
  <si>
    <t>291 9900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</si>
  <si>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</si>
  <si>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</si>
  <si>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</si>
  <si>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</si>
  <si>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</si>
  <si>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Озеленение</t>
  </si>
  <si>
    <t>Другие вопросы в области социальной политики</t>
  </si>
  <si>
    <t xml:space="preserve">Транспорт                             </t>
  </si>
  <si>
    <t>Поддержка жилищного хозяйства</t>
  </si>
  <si>
    <t xml:space="preserve">Мероприятия в области жилищного хозяйства </t>
  </si>
  <si>
    <t xml:space="preserve">Поддержка коммунального хозяйства 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</si>
  <si>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</si>
  <si>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</si>
  <si>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002 9900</t>
  </si>
  <si>
    <t>Социальное обслуживание населения</t>
  </si>
  <si>
    <t>Учреждения социального обслуживания населения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</si>
  <si>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</si>
  <si>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</si>
  <si>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</si>
  <si>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</si>
  <si>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 xml:space="preserve"> Дополнительные меры социальной поддержки приемных родителей, воспитывающих детей-сирот, оставшихся без попечения родителей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</si>
  <si>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</si>
  <si>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</si>
  <si>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</si>
  <si>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</si>
  <si>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</si>
  <si>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</si>
  <si>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</si>
  <si>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</si>
  <si>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</si>
  <si>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ВСЕГО</t>
  </si>
  <si>
    <t>Центральный аппарат за счет средств местного бюджета</t>
  </si>
  <si>
    <t>002 0486</t>
  </si>
  <si>
    <t>002 0497</t>
  </si>
  <si>
    <t>Глава местной администрации (исполнительно-распорядительного органа муниципального образования)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</si>
  <si>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</si>
  <si>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795 0061</t>
  </si>
  <si>
    <t>795 0060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</si>
  <si>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</si>
  <si>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</si>
  <si>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</si>
  <si>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Массовый спорт</t>
  </si>
  <si>
    <t>795 0070</t>
  </si>
  <si>
    <t>795 0062</t>
  </si>
  <si>
    <t>795 0045</t>
  </si>
  <si>
    <t>Другие вопросы в области культуры, кинематографии</t>
  </si>
  <si>
    <t>Культура и кинематография</t>
  </si>
  <si>
    <t>13</t>
  </si>
  <si>
    <t>Обслуживание внутреннего государственного и муниципального долга</t>
  </si>
  <si>
    <t xml:space="preserve">Наименование </t>
  </si>
  <si>
    <t>Наименование</t>
  </si>
  <si>
    <t>Органы юстиции</t>
  </si>
  <si>
    <t xml:space="preserve">000 0000 </t>
  </si>
  <si>
    <t>Код бюджетной классификации</t>
  </si>
  <si>
    <t>Сельское хозяйство и рыболовство</t>
  </si>
  <si>
    <t>Лицензирование розничной продажи алкогольной продукции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</si>
  <si>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</si>
  <si>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</si>
  <si>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Субсидия бюджетному учреждению на финансовое обеспечение муниципального задания на обеспечение деятельности органов управления</t>
  </si>
  <si>
    <t>Субсидия автономному учреждению на функционирование бизнес-инкубатора</t>
  </si>
  <si>
    <t>889 0000</t>
  </si>
  <si>
    <t>888 0000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</si>
  <si>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</si>
  <si>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</si>
  <si>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437 0000</t>
  </si>
  <si>
    <t>340</t>
  </si>
  <si>
    <t>Стипендии</t>
  </si>
  <si>
    <t>Субсидии на финансовое обеспечение муниципальных услуг на базе многофункционального центра по предоставлению муниципальных услуг населению</t>
  </si>
  <si>
    <t>887 0000</t>
  </si>
  <si>
    <t>Реализация переданных государственных полномочий в области охраны окружающей среды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</si>
  <si>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</si>
  <si>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</si>
  <si>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302 9968</t>
  </si>
  <si>
    <t>482 9968</t>
  </si>
  <si>
    <t>291 9968</t>
  </si>
  <si>
    <t>002 9968</t>
  </si>
  <si>
    <t>420 9968</t>
  </si>
  <si>
    <t>002 0468</t>
  </si>
  <si>
    <t>Организация работы комиссий по делам несовершеннолетних и защите их прав</t>
  </si>
  <si>
    <t>002 0458</t>
  </si>
  <si>
    <t xml:space="preserve">к решению Собрания депутатов </t>
  </si>
  <si>
    <t>города Снежинска</t>
  </si>
  <si>
    <t>от _____________ № ______</t>
  </si>
  <si>
    <t>Обеспечение деятельности учреждений</t>
  </si>
  <si>
    <t>Реализация переданных государственных полномочий в области охраны труда</t>
  </si>
  <si>
    <t>Охрана окружающей среды</t>
  </si>
  <si>
    <t>Другие вопросы в области окружающей среды</t>
  </si>
  <si>
    <t>505 0000</t>
  </si>
  <si>
    <t>002 0498</t>
  </si>
  <si>
    <t>руб.</t>
  </si>
  <si>
    <t>Школы - детские сады, школы начальные, неполные средние и средние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</si>
  <si>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</si>
  <si>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из ведомственной структуры</t>
  </si>
  <si>
    <t>контроль</t>
  </si>
  <si>
    <t>100</t>
  </si>
  <si>
    <t>200</t>
  </si>
  <si>
    <t>Закупка товаров, работ и услуг для государственных (муниципальных) нужд</t>
  </si>
  <si>
    <t>400</t>
  </si>
  <si>
    <t>Капитальные вложения в объекты недвижимого имущества государственной (муниципальной) собственности</t>
  </si>
  <si>
    <t>Иные бюджетные ассигнования</t>
  </si>
  <si>
    <t>800</t>
  </si>
  <si>
    <t>850</t>
  </si>
  <si>
    <t>Уплата налогов, сборов и иных платежей</t>
  </si>
  <si>
    <t>600</t>
  </si>
  <si>
    <t>Муниципальные программы</t>
  </si>
  <si>
    <t>620</t>
  </si>
  <si>
    <t>621</t>
  </si>
  <si>
    <t>622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</si>
  <si>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</si>
  <si>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</si>
  <si>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</si>
  <si>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</si>
  <si>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Муниципальная программа "Развитие образования в Снежинском городском округе"</t>
  </si>
  <si>
    <t>Муниципальная программа "Развитие муниципальной службы Снежинского городского округа" на 2014 - 2016 гг.</t>
  </si>
  <si>
    <t>423 9900</t>
  </si>
  <si>
    <t>Организационно-воспитательная работа с молодежью</t>
  </si>
  <si>
    <t>Проведение мероприятий для детей и молодежи</t>
  </si>
  <si>
    <t>431 0100</t>
  </si>
  <si>
    <t>432 0000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</si>
  <si>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</si>
  <si>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Закупка товаров, работ и услуг для государственных (муниципальных) нужд</t>
  </si>
  <si>
    <t>Муниципальное казенное учреждение "Управление  физической  культуры и спорта администрации города Снежинска"</t>
  </si>
  <si>
    <t>423 9968</t>
  </si>
  <si>
    <t xml:space="preserve">Муниципальная программа "Поддержка спорта высших достижений" </t>
  </si>
  <si>
    <t>Муниципальное казённое учреждение "Управление социальной защиты населения города Снежинска"</t>
  </si>
  <si>
    <t>343</t>
  </si>
  <si>
    <t>Детские дома</t>
  </si>
  <si>
    <t>424 9900</t>
  </si>
  <si>
    <t xml:space="preserve">Обеспечение деятельности подведомственных учреждений
</t>
  </si>
  <si>
    <t>Субсидия бюджетным учреждениям</t>
  </si>
  <si>
    <t>Реализация переданных государственных полномочий по социальному обслуживанию населения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</si>
  <si>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</si>
  <si>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</si>
  <si>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</si>
  <si>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</si>
  <si>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</si>
  <si>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</si>
  <si>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</si>
  <si>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</si>
  <si>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</si>
  <si>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</si>
  <si>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360</t>
  </si>
  <si>
    <t>Субсидии некоммерческим организациям (за исключением государственных (муниципальных) учреждений)</t>
  </si>
  <si>
    <t xml:space="preserve">муниципальное казённое учреждение "Управление образования администрации города Снежинска" </t>
  </si>
  <si>
    <t>Администрация города Снежинска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</si>
  <si>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</t>
  </si>
  <si>
    <t>Закупка товаров, работ и услуг для государственных нужд</t>
  </si>
  <si>
    <t>Резервные средства</t>
  </si>
  <si>
    <t>870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</si>
  <si>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</si>
  <si>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</si>
  <si>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Общеэкономически вопросы</t>
  </si>
  <si>
    <t>Мероприятия по поддержке социально ориентированных некоммерческих организаций</t>
  </si>
  <si>
    <t>799 0000</t>
  </si>
  <si>
    <t>630</t>
  </si>
  <si>
    <t xml:space="preserve">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</t>
  </si>
  <si>
    <t>795 0035</t>
  </si>
  <si>
    <t xml:space="preserve">Обслуживание государственного (муниципального долга) долга </t>
  </si>
  <si>
    <t>700</t>
  </si>
  <si>
    <t>Обслуживание муниципального долга</t>
  </si>
  <si>
    <t>730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</si>
  <si>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</si>
  <si>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>347</t>
  </si>
  <si>
    <t>Собрание депутатов города Снежинска</t>
  </si>
  <si>
    <t>муниципальное казенное учреждение "Комитет по управлению имуществом города Снежинска"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</si>
  <si>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</si>
  <si>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</si>
  <si>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414</t>
  </si>
  <si>
    <t>Дорожное хозяйство (дорожные фонды)</t>
  </si>
  <si>
    <t>650 0000</t>
  </si>
  <si>
    <t>Субсидии юридическим лицам (кроме некомерческих организаций), индивидуальным предпринимателям, физическим лицам</t>
  </si>
  <si>
    <t>Национальная экономика</t>
  </si>
  <si>
    <t>Иные межбюджетные трансферты на переселение граждан из закрытых административно-территориальных образований</t>
  </si>
  <si>
    <t>Контрольно-счетная палата города Снежинска</t>
  </si>
  <si>
    <t>Муниципальное казённое учреждение "Служба заказчика по строительству и ремонту"</t>
  </si>
  <si>
    <t>Муниципальная программа "Строительство, реконструкция и капитальный ремонт  объектов учреждений социальной сферы города Снежинска"</t>
  </si>
  <si>
    <t>Муниципальная программа "Социальная поддержка отдельных категорий граждан Снежинского городского округа" на 2014- 2016 гг.</t>
  </si>
  <si>
    <t xml:space="preserve">Муниципальная программа "Развитие образования в Снежинском городском округе" </t>
  </si>
  <si>
    <t>340'0000</t>
  </si>
  <si>
    <t>Муниципальная программа "Развитие дошкольного образования в городе Снежинске"</t>
  </si>
  <si>
    <t xml:space="preserve">Муниципальная программа "Повышение энергетической эффективности и снижение энергетических затрат в бюджетной сфере муниципального образования "Город Снежинск" </t>
  </si>
  <si>
    <t>423 0000</t>
  </si>
  <si>
    <r>
      <t>795 0062</t>
    </r>
  </si>
  <si>
    <t>795 0063</t>
  </si>
  <si>
    <t>795 0043</t>
  </si>
  <si>
    <t>600 0000</t>
  </si>
  <si>
    <t>600 0100</t>
  </si>
  <si>
    <t>600 0500</t>
  </si>
  <si>
    <t>002 0401</t>
  </si>
  <si>
    <t>070 0000</t>
  </si>
  <si>
    <t>070 0500</t>
  </si>
  <si>
    <t>302 0000</t>
  </si>
  <si>
    <t>600 0591</t>
  </si>
  <si>
    <t>291 0000</t>
  </si>
  <si>
    <t>600 0200</t>
  </si>
  <si>
    <t>340 0000</t>
  </si>
  <si>
    <t>650 0300</t>
  </si>
  <si>
    <t>651 0000</t>
  </si>
  <si>
    <t>651 0500</t>
  </si>
  <si>
    <t>600 0300</t>
  </si>
  <si>
    <t>600 0400</t>
  </si>
  <si>
    <t>002 8200</t>
  </si>
  <si>
    <t>520 5159</t>
  </si>
  <si>
    <t>420 0000</t>
  </si>
  <si>
    <t>420 9900</t>
  </si>
  <si>
    <t>421 0000</t>
  </si>
  <si>
    <t>421 9900</t>
  </si>
  <si>
    <t>424 0000</t>
  </si>
  <si>
    <t>432 9900</t>
  </si>
  <si>
    <t>452 0000</t>
  </si>
  <si>
    <t>452 9900</t>
  </si>
  <si>
    <t>442 9968</t>
  </si>
  <si>
    <t xml:space="preserve">482 0000 </t>
  </si>
  <si>
    <t>512 0000</t>
  </si>
  <si>
    <t>431 0000</t>
  </si>
  <si>
    <t>441 0000</t>
  </si>
  <si>
    <t>219 0000</t>
  </si>
  <si>
    <t>002 0499</t>
  </si>
  <si>
    <t>508 0000</t>
  </si>
  <si>
    <t>508 9900</t>
  </si>
  <si>
    <t>508 9980</t>
  </si>
  <si>
    <t>491 0000</t>
  </si>
  <si>
    <t>491 0100</t>
  </si>
  <si>
    <t>505 4800</t>
  </si>
  <si>
    <t>505 8600</t>
  </si>
  <si>
    <t>002 0434</t>
  </si>
  <si>
    <t>505 7500</t>
  </si>
  <si>
    <t>505 7560</t>
  </si>
  <si>
    <t>505 7580</t>
  </si>
  <si>
    <t>Бюджетополучатель</t>
  </si>
  <si>
    <t>Ведомственные целевые программы, всего</t>
  </si>
  <si>
    <t>в том числе</t>
  </si>
  <si>
    <t>345</t>
  </si>
  <si>
    <t>650 0200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</si>
  <si>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</si>
  <si>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</si>
  <si>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Премии и гранты</t>
  </si>
  <si>
    <t>Обеспечение проведения выборов и референдумов</t>
  </si>
  <si>
    <t>Проведение выборов и референдумов</t>
  </si>
  <si>
    <t>020 0000</t>
  </si>
  <si>
    <t>Государственная программа Челябинской области «Охрана окружающей среды Челябинской области» на 2014–2017 годы</t>
  </si>
  <si>
    <t>626 0000</t>
  </si>
  <si>
    <t>Мероприятия, реализуемые в рамках государственной программы «Охрана окружающей среды Челябинской области» на 2014–2017 годы</t>
  </si>
  <si>
    <t>626 0100</t>
  </si>
  <si>
    <t>626 0178</t>
  </si>
  <si>
    <t>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2014 - 2016 гг.</t>
  </si>
  <si>
    <t>Муниципальная программа "Развитие малого и среднего предпринимательства в Снежинском городском округе" на 2014 - 2016 гг.</t>
  </si>
  <si>
    <t>348</t>
  </si>
  <si>
    <t>350</t>
  </si>
  <si>
    <t>Муниципальная программа "Развитие образования в Снежинском городском округе" на 2014 - 2016 гг.</t>
  </si>
  <si>
    <t xml:space="preserve">Муниципальная программа «Строительство, реконструкция и капитальный ремонт  объектов учреждений социальной сферы города Снежинска» на 2014-2016 гг. </t>
  </si>
  <si>
    <t>795 0005</t>
  </si>
  <si>
    <t xml:space="preserve">Муниципальная Программа «Улучшение условий и охраны труда в Снежинском городском округе» </t>
  </si>
  <si>
    <t>795 0700</t>
  </si>
  <si>
    <t>Муниципальная Программа «Подготовка и проведение мероприятий, посвященных 70-й годовщине Победы в ВОВ 1941-1945 гг.»</t>
  </si>
  <si>
    <t>Органы управления</t>
  </si>
  <si>
    <t>Непрограммные направления деятельности</t>
  </si>
  <si>
    <t>Приложение 6</t>
  </si>
  <si>
    <t>Приложение 7</t>
  </si>
  <si>
    <t>Приложение 8</t>
  </si>
  <si>
    <t>2</t>
  </si>
  <si>
    <t>4</t>
  </si>
  <si>
    <t>5</t>
  </si>
  <si>
    <t>6</t>
  </si>
  <si>
    <t>7</t>
  </si>
  <si>
    <t>8</t>
  </si>
  <si>
    <t>Распределение бюджетных ассигнований по ведомственным целевым программам,  муниципальным программам и непрограммным направлениям деятельности на 2015 год</t>
  </si>
  <si>
    <t>Муниципальная программа "Развитие муниципальной службы Снежинского городского округа" на 2014 - 2015 гг.</t>
  </si>
  <si>
    <t>УКиМП</t>
  </si>
  <si>
    <t>УФиС</t>
  </si>
  <si>
    <t>УСЗН</t>
  </si>
  <si>
    <t>Управление образования</t>
  </si>
  <si>
    <t>Администрация</t>
  </si>
  <si>
    <t>УГОиЧС</t>
  </si>
  <si>
    <t>Собрание депутатов</t>
  </si>
  <si>
    <t>КУИ г.Снежинска</t>
  </si>
  <si>
    <t>МКУ "СЗИГХ"</t>
  </si>
  <si>
    <t>КСП г.Снежинска</t>
  </si>
  <si>
    <t>МКУ "СЗСР"</t>
  </si>
  <si>
    <t>ВСЕГО:</t>
  </si>
  <si>
    <t>Субсидии гражданам на приобретение жилья</t>
  </si>
  <si>
    <t>322</t>
  </si>
  <si>
    <t>Управление муниципальной собственностью</t>
  </si>
  <si>
    <t>796 0000</t>
  </si>
  <si>
    <t>Субсидия на финансовое обеспечение муниципального задания на проведение психолого-медико-педагогического обследования и комплекса работ, связанных с сопровождением обучающихся, испытывающих трудности в освоении основных общеобразовательных программ</t>
  </si>
  <si>
    <t>886 0000</t>
  </si>
  <si>
    <t>001 5930</t>
  </si>
  <si>
    <t>Пособия, компенсации и иные социальные выплаты</t>
  </si>
  <si>
    <t>гражданам, кроме публичных нормативных обязательств</t>
  </si>
  <si>
    <t>002 0402</t>
  </si>
  <si>
    <t>Содержание контрольно-счетных органов</t>
  </si>
  <si>
    <t>321</t>
  </si>
  <si>
    <t>Пособия, компенсации и иные социальные выплаты гражданам, кроме публичных нормативных обязательств</t>
  </si>
  <si>
    <t>Государственная программа Челябинской области «Дети Южного Урала» на 2014–2017 годы</t>
  </si>
  <si>
    <t>607 0000</t>
  </si>
  <si>
    <t>607 0201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</si>
  <si>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ор-ганам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</si>
  <si>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607 0200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</si>
  <si>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</si>
  <si>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</si>
  <si>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</si>
  <si>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</si>
  <si>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</si>
  <si>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</si>
  <si>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</si>
  <si>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</si>
  <si>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</si>
  <si>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</si>
  <si>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</si>
  <si>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</si>
  <si>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606 0222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</si>
  <si>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</si>
  <si>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</si>
  <si>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</si>
  <si>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</si>
  <si>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</si>
  <si>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</si>
  <si>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</si>
  <si>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</si>
  <si>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</si>
  <si>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</si>
  <si>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606 0253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</si>
  <si>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</si>
  <si>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</si>
  <si>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Выплата областного единовременного пособия при рождении ребенка</t>
  </si>
  <si>
    <t>607 0270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</si>
  <si>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</si>
  <si>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607 0290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</si>
  <si>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зако-ном от 19 мая 1995 года № 81-ФЗ «О государственных пособиях гражданам, имеющим детей»</t>
  </si>
  <si>
    <t>607 5380</t>
  </si>
  <si>
    <t xml:space="preserve">607 0000 </t>
  </si>
  <si>
    <t xml:space="preserve">607 0200 </t>
  </si>
  <si>
    <t>607 0208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</si>
  <si>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</si>
  <si>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</si>
  <si>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607 0276</t>
  </si>
  <si>
    <t>607 5082</t>
  </si>
  <si>
    <t>Организация и осуществление деятельности по опеке и попечительству</t>
  </si>
  <si>
    <t>607 0209</t>
  </si>
  <si>
    <t>Распределение бюджетных ассигнований по разделам, подразделам, целевым статьям и видам расходов классификации расходов бюджетов на 2015 год</t>
  </si>
  <si>
    <t>Капитальный ремонт государственного жилищного фонда субъектов Российской Федерации  и муниципального жилищного фонда</t>
  </si>
  <si>
    <t>351</t>
  </si>
  <si>
    <t>6500200</t>
  </si>
  <si>
    <t>Муниципальная программа "Поддержка спорта высших достижений" на 2015 г.</t>
  </si>
  <si>
    <t xml:space="preserve">Финансовое управление </t>
  </si>
  <si>
    <t>Ведомственная целевая программа "Организация работы по капитальному строительству и ремонтам объектов социальной и инженерной инфраструктуры на 2015-2017 гг."</t>
  </si>
  <si>
    <t>Ведомственная целевая программа "Развитие культуры города Снежинска и организация работы с молодежью на 2015 год и плановый период 2016 и 2017 годов"</t>
  </si>
  <si>
    <t>Ведомственная целевая программа "Развитие физической культуры и спорта в городе Снежинске на 2015 - 2017 гг."</t>
  </si>
  <si>
    <t>Ведомственная целевая программа "Содержание инфраструктуры городского хозяйства  на 2015 год и плановый период 2016 и 2016 годов"</t>
  </si>
  <si>
    <t>Ведомственная целевая программа "Ведение лесного хозяйства на территории Снежинского городского округа на 2015 год и плановый период 2016 и 2017 годов"</t>
  </si>
  <si>
    <t>Муниципальное казённое учреждение "Финансовое управление Снежинского городского округа"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</si>
</sst>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[$€-2]\ ###,000_);[Red]\([$€-2]\ ###,000\)"/>
    <numFmt numFmtId="180" formatCode="#,##0.000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9"/>
      <name val="Tahoma"/>
      <family val="0"/>
    </font>
    <font>
      <sz val="11"/>
      <name val="Times New Roman"/>
      <family val="1"/>
    </font>
    <font>
      <i/>
      <sz val="11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0" fontId="4" fillId="0" borderId="0" xfId="54" applyFont="1" applyFill="1" applyAlignment="1">
      <alignment vertical="center"/>
      <protection/>
    </xf>
    <xf numFmtId="49" fontId="4" fillId="0" borderId="0" xfId="54" applyNumberFormat="1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0" xfId="57" applyNumberFormat="1" applyFont="1" applyFill="1" applyAlignment="1">
      <alignment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57" applyNumberFormat="1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 quotePrefix="1">
      <alignment horizontal="center" vertical="center"/>
      <protection/>
    </xf>
    <xf numFmtId="49" fontId="4" fillId="20" borderId="10" xfId="57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4" fillId="0" borderId="0" xfId="54" applyNumberFormat="1" applyFont="1" applyFill="1" applyAlignment="1">
      <alignment vertical="center"/>
      <protection/>
    </xf>
    <xf numFmtId="0" fontId="7" fillId="0" borderId="0" xfId="58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49" fontId="4" fillId="20" borderId="10" xfId="0" applyNumberFormat="1" applyFont="1" applyFill="1" applyBorder="1" applyAlignment="1">
      <alignment horizontal="center" vertical="center"/>
    </xf>
    <xf numFmtId="0" fontId="4" fillId="20" borderId="10" xfId="57" applyFont="1" applyFill="1" applyBorder="1" applyAlignment="1">
      <alignment vertical="center" wrapText="1"/>
      <protection/>
    </xf>
    <xf numFmtId="49" fontId="4" fillId="20" borderId="10" xfId="57" applyNumberFormat="1" applyFont="1" applyFill="1" applyBorder="1" applyAlignment="1">
      <alignment horizontal="center" vertical="center"/>
      <protection/>
    </xf>
    <xf numFmtId="49" fontId="4" fillId="20" borderId="10" xfId="57" applyNumberFormat="1" applyFont="1" applyFill="1" applyBorder="1" applyAlignment="1" quotePrefix="1">
      <alignment horizontal="center" vertical="center"/>
      <protection/>
    </xf>
    <xf numFmtId="0" fontId="4" fillId="20" borderId="10" xfId="0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0" fontId="4" fillId="20" borderId="10" xfId="54" applyFont="1" applyFill="1" applyBorder="1" applyAlignment="1">
      <alignment vertical="center"/>
      <protection/>
    </xf>
    <xf numFmtId="49" fontId="4" fillId="20" borderId="10" xfId="54" applyNumberFormat="1" applyFont="1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20" borderId="10" xfId="0" applyFont="1" applyFill="1" applyBorder="1" applyAlignment="1">
      <alignment vertical="center" wrapText="1"/>
    </xf>
    <xf numFmtId="3" fontId="4" fillId="0" borderId="0" xfId="54" applyNumberFormat="1" applyFont="1" applyFill="1" applyAlignment="1">
      <alignment horizontal="center" vertical="center"/>
      <protection/>
    </xf>
    <xf numFmtId="0" fontId="5" fillId="0" borderId="10" xfId="0" applyFont="1" applyFill="1" applyBorder="1" applyAlignment="1">
      <alignment wrapText="1"/>
    </xf>
    <xf numFmtId="4" fontId="4" fillId="20" borderId="10" xfId="57" applyNumberFormat="1" applyFont="1" applyFill="1" applyBorder="1" applyAlignment="1">
      <alignment horizontal="center" vertical="center"/>
      <protection/>
    </xf>
    <xf numFmtId="49" fontId="4" fillId="2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vertical="center" wrapText="1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0" fontId="4" fillId="20" borderId="10" xfId="57" applyFont="1" applyFill="1" applyBorder="1" applyAlignment="1">
      <alignment vertical="center" wrapText="1"/>
      <protection/>
    </xf>
    <xf numFmtId="0" fontId="4" fillId="20" borderId="10" xfId="57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57" applyNumberFormat="1" applyFont="1" applyFill="1" applyBorder="1" applyAlignment="1">
      <alignment horizontal="left" vertical="center" wrapText="1"/>
      <protection/>
    </xf>
    <xf numFmtId="0" fontId="5" fillId="0" borderId="10" xfId="57" applyNumberFormat="1" applyFont="1" applyFill="1" applyBorder="1" applyAlignment="1">
      <alignment horizontal="left" vertical="center" wrapText="1"/>
      <protection/>
    </xf>
    <xf numFmtId="2" fontId="4" fillId="20" borderId="10" xfId="57" applyNumberFormat="1" applyFont="1" applyFill="1" applyBorder="1" applyAlignment="1">
      <alignment vertical="center" wrapText="1"/>
      <protection/>
    </xf>
    <xf numFmtId="1" fontId="4" fillId="20" borderId="10" xfId="57" applyNumberFormat="1" applyFont="1" applyFill="1" applyBorder="1" applyAlignment="1">
      <alignment horizontal="center" vertical="center" wrapText="1"/>
      <protection/>
    </xf>
    <xf numFmtId="2" fontId="4" fillId="20" borderId="10" xfId="57" applyNumberFormat="1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20" borderId="10" xfId="57" applyNumberFormat="1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57" applyNumberFormat="1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0" xfId="59" applyFont="1" applyFill="1" applyBorder="1" applyAlignment="1">
      <alignment vertical="center" wrapText="1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 quotePrefix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" fontId="4" fillId="0" borderId="0" xfId="57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0" xfId="57" applyNumberFormat="1" applyFont="1" applyFill="1" applyAlignment="1">
      <alignment vertical="center"/>
      <protection/>
    </xf>
    <xf numFmtId="0" fontId="5" fillId="0" borderId="10" xfId="0" applyFont="1" applyFill="1" applyBorder="1" applyAlignment="1">
      <alignment/>
    </xf>
    <xf numFmtId="3" fontId="4" fillId="0" borderId="0" xfId="54" applyNumberFormat="1" applyFont="1" applyFill="1" applyAlignment="1">
      <alignment vertical="center"/>
      <protection/>
    </xf>
    <xf numFmtId="4" fontId="4" fillId="0" borderId="0" xfId="54" applyNumberFormat="1" applyFont="1" applyFill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49" fontId="26" fillId="0" borderId="0" xfId="54" applyNumberFormat="1" applyFont="1" applyFill="1" applyAlignment="1">
      <alignment vertical="center"/>
      <protection/>
    </xf>
    <xf numFmtId="4" fontId="26" fillId="0" borderId="0" xfId="54" applyNumberFormat="1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54" applyFont="1" applyFill="1" applyAlignment="1">
      <alignment vertical="center"/>
      <protection/>
    </xf>
    <xf numFmtId="49" fontId="5" fillId="8" borderId="10" xfId="64" applyNumberFormat="1" applyFont="1" applyFill="1" applyBorder="1" applyAlignment="1">
      <alignment horizontal="left" vertical="center" wrapText="1"/>
    </xf>
    <xf numFmtId="49" fontId="5" fillId="8" borderId="10" xfId="64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vertical="center"/>
    </xf>
    <xf numFmtId="49" fontId="5" fillId="0" borderId="10" xfId="64" applyNumberFormat="1" applyFont="1" applyFill="1" applyBorder="1" applyAlignment="1">
      <alignment horizontal="left" vertical="center" wrapText="1"/>
    </xf>
    <xf numFmtId="49" fontId="5" fillId="0" borderId="10" xfId="6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20" borderId="10" xfId="56" applyFont="1" applyFill="1" applyBorder="1" applyAlignment="1">
      <alignment horizontal="left" vertical="center" wrapText="1"/>
      <protection/>
    </xf>
    <xf numFmtId="49" fontId="4" fillId="20" borderId="10" xfId="53" applyNumberFormat="1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20" borderId="10" xfId="53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49" fontId="5" fillId="0" borderId="10" xfId="53" applyNumberFormat="1" applyFont="1" applyFill="1" applyBorder="1" applyAlignment="1">
      <alignment vertical="center" wrapText="1"/>
      <protection/>
    </xf>
    <xf numFmtId="49" fontId="4" fillId="20" borderId="10" xfId="64" applyNumberFormat="1" applyFont="1" applyFill="1" applyBorder="1" applyAlignment="1">
      <alignment horizontal="left" vertical="center" wrapText="1"/>
    </xf>
    <xf numFmtId="49" fontId="4" fillId="20" borderId="10" xfId="64" applyNumberFormat="1" applyFont="1" applyFill="1" applyBorder="1" applyAlignment="1">
      <alignment horizontal="center" vertical="center" wrapText="1"/>
    </xf>
    <xf numFmtId="0" fontId="4" fillId="20" borderId="10" xfId="57" applyFont="1" applyFill="1" applyBorder="1" applyAlignment="1">
      <alignment horizontal="left" vertical="center" wrapText="1"/>
      <protection/>
    </xf>
    <xf numFmtId="0" fontId="5" fillId="2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28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5" applyNumberFormat="1" applyFont="1" applyBorder="1" applyAlignment="1">
      <alignment vertical="center" wrapText="1"/>
      <protection/>
    </xf>
    <xf numFmtId="49" fontId="4" fillId="20" borderId="10" xfId="55" applyNumberFormat="1" applyFont="1" applyFill="1" applyBorder="1" applyAlignment="1">
      <alignment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28" fillId="2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20" borderId="10" xfId="56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/>
    </xf>
    <xf numFmtId="4" fontId="4" fillId="20" borderId="10" xfId="0" applyNumberFormat="1" applyFont="1" applyFill="1" applyBorder="1" applyAlignment="1">
      <alignment horizontal="left" vertical="center"/>
    </xf>
    <xf numFmtId="4" fontId="4" fillId="2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2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5" fillId="8" borderId="0" xfId="0" applyNumberFormat="1" applyFont="1" applyFill="1" applyAlignment="1">
      <alignment vertical="center"/>
    </xf>
    <xf numFmtId="4" fontId="4" fillId="20" borderId="10" xfId="0" applyNumberFormat="1" applyFont="1" applyFill="1" applyBorder="1" applyAlignment="1">
      <alignment horizontal="left" vertical="center" wrapText="1"/>
    </xf>
    <xf numFmtId="4" fontId="5" fillId="2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14" borderId="10" xfId="0" applyNumberFormat="1" applyFont="1" applyFill="1" applyBorder="1" applyAlignment="1">
      <alignment horizontal="left" vertical="center" wrapText="1"/>
    </xf>
    <xf numFmtId="49" fontId="29" fillId="14" borderId="10" xfId="0" applyNumberFormat="1" applyFont="1" applyFill="1" applyBorder="1" applyAlignment="1">
      <alignment vertical="center"/>
    </xf>
    <xf numFmtId="4" fontId="29" fillId="14" borderId="10" xfId="0" applyNumberFormat="1" applyFont="1" applyFill="1" applyBorder="1" applyAlignment="1">
      <alignment horizontal="left" vertical="center"/>
    </xf>
    <xf numFmtId="0" fontId="4" fillId="14" borderId="0" xfId="0" applyFont="1" applyFill="1" applyAlignment="1">
      <alignment vertical="center"/>
    </xf>
    <xf numFmtId="4" fontId="26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3" fontId="26" fillId="0" borderId="0" xfId="57" applyNumberFormat="1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vertical="center" wrapText="1"/>
      <protection/>
    </xf>
    <xf numFmtId="2" fontId="4" fillId="0" borderId="10" xfId="57" applyNumberFormat="1" applyFont="1" applyFill="1" applyBorder="1" applyAlignment="1">
      <alignment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25" fillId="8" borderId="10" xfId="0" applyFont="1" applyFill="1" applyBorder="1" applyAlignment="1">
      <alignment horizontal="left" vertical="center" wrapText="1"/>
    </xf>
    <xf numFmtId="49" fontId="25" fillId="8" borderId="10" xfId="0" applyNumberFormat="1" applyFont="1" applyFill="1" applyBorder="1" applyAlignment="1">
      <alignment horizontal="left" vertical="center" wrapText="1"/>
    </xf>
    <xf numFmtId="49" fontId="25" fillId="8" borderId="10" xfId="0" applyNumberFormat="1" applyFont="1" applyFill="1" applyBorder="1" applyAlignment="1">
      <alignment horizontal="center" vertical="center" wrapText="1"/>
    </xf>
    <xf numFmtId="4" fontId="31" fillId="8" borderId="10" xfId="0" applyNumberFormat="1" applyFont="1" applyFill="1" applyBorder="1" applyAlignment="1">
      <alignment horizontal="left" vertical="center"/>
    </xf>
    <xf numFmtId="49" fontId="32" fillId="8" borderId="10" xfId="0" applyNumberFormat="1" applyFont="1" applyFill="1" applyBorder="1" applyAlignment="1">
      <alignment vertical="center"/>
    </xf>
    <xf numFmtId="4" fontId="32" fillId="8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49" fontId="25" fillId="8" borderId="10" xfId="53" applyNumberFormat="1" applyFont="1" applyFill="1" applyBorder="1" applyAlignment="1">
      <alignment horizontal="left" vertical="center" wrapText="1"/>
      <protection/>
    </xf>
    <xf numFmtId="16" fontId="4" fillId="0" borderId="10" xfId="56" applyNumberFormat="1" applyFont="1" applyFill="1" applyBorder="1" applyAlignment="1">
      <alignment horizontal="left" vertical="center" wrapText="1"/>
      <protection/>
    </xf>
    <xf numFmtId="4" fontId="5" fillId="0" borderId="10" xfId="67" applyNumberFormat="1" applyFont="1" applyFill="1" applyBorder="1" applyAlignment="1">
      <alignment horizontal="center" vertical="center"/>
    </xf>
    <xf numFmtId="4" fontId="5" fillId="0" borderId="10" xfId="67" applyNumberFormat="1" applyFont="1" applyFill="1" applyBorder="1" applyAlignment="1">
      <alignment horizontal="center" vertical="center" wrapText="1"/>
    </xf>
    <xf numFmtId="4" fontId="5" fillId="0" borderId="10" xfId="57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54" applyNumberFormat="1" applyFont="1" applyFill="1" applyBorder="1" applyAlignment="1">
      <alignment horizontal="center" vertical="center"/>
      <protection/>
    </xf>
    <xf numFmtId="4" fontId="4" fillId="20" borderId="10" xfId="67" applyNumberFormat="1" applyFont="1" applyFill="1" applyBorder="1" applyAlignment="1">
      <alignment horizontal="center" vertical="center"/>
    </xf>
    <xf numFmtId="4" fontId="4" fillId="20" borderId="10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67" applyNumberFormat="1" applyFont="1" applyFill="1" applyBorder="1" applyAlignment="1">
      <alignment horizontal="center" vertical="center"/>
    </xf>
    <xf numFmtId="4" fontId="4" fillId="20" borderId="10" xfId="67" applyNumberFormat="1" applyFont="1" applyFill="1" applyBorder="1" applyAlignment="1">
      <alignment horizontal="center" vertical="center"/>
    </xf>
    <xf numFmtId="4" fontId="4" fillId="20" borderId="10" xfId="57" applyNumberFormat="1" applyFont="1" applyFill="1" applyBorder="1" applyAlignment="1">
      <alignment horizontal="center" vertical="center"/>
      <protection/>
    </xf>
    <xf numFmtId="4" fontId="5" fillId="0" borderId="10" xfId="67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>
      <alignment vertical="center" wrapText="1"/>
      <protection/>
    </xf>
    <xf numFmtId="0" fontId="4" fillId="0" borderId="0" xfId="57" applyFont="1" applyFill="1" applyAlignment="1">
      <alignment vertical="center" wrapText="1"/>
      <protection/>
    </xf>
    <xf numFmtId="0" fontId="5" fillId="0" borderId="10" xfId="0" applyNumberFormat="1" applyFont="1" applyFill="1" applyBorder="1" applyAlignment="1">
      <alignment wrapText="1"/>
    </xf>
    <xf numFmtId="16" fontId="34" fillId="8" borderId="10" xfId="56" applyNumberFormat="1" applyFont="1" applyFill="1" applyBorder="1" applyAlignment="1">
      <alignment horizontal="left" vertical="center" wrapText="1"/>
      <protection/>
    </xf>
    <xf numFmtId="0" fontId="5" fillId="17" borderId="0" xfId="0" applyFont="1" applyFill="1" applyAlignment="1">
      <alignment vertical="center"/>
    </xf>
    <xf numFmtId="4" fontId="33" fillId="0" borderId="10" xfId="0" applyNumberFormat="1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10" xfId="57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171" fontId="4" fillId="0" borderId="0" xfId="67" applyFont="1" applyFill="1" applyAlignment="1">
      <alignment vertical="center"/>
    </xf>
    <xf numFmtId="0" fontId="5" fillId="24" borderId="10" xfId="57" applyFont="1" applyFill="1" applyBorder="1" applyAlignment="1">
      <alignment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</xf>
    <xf numFmtId="2" fontId="4" fillId="2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54" applyNumberFormat="1" applyFont="1" applyFill="1" applyAlignment="1">
      <alignment vertical="center"/>
      <protection/>
    </xf>
    <xf numFmtId="49" fontId="4" fillId="20" borderId="10" xfId="57" applyNumberFormat="1" applyFont="1" applyFill="1" applyBorder="1" applyAlignment="1">
      <alignment horizontal="center" vertical="center" wrapText="1"/>
      <protection/>
    </xf>
    <xf numFmtId="49" fontId="5" fillId="20" borderId="10" xfId="55" applyNumberFormat="1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7" applyNumberFormat="1" applyFont="1" applyFill="1" applyBorder="1" applyAlignment="1" quotePrefix="1">
      <alignment horizontal="center" vertical="center"/>
      <protection/>
    </xf>
    <xf numFmtId="4" fontId="25" fillId="17" borderId="0" xfId="0" applyNumberFormat="1" applyFont="1" applyFill="1" applyBorder="1" applyAlignment="1">
      <alignment horizontal="center" vertical="center" wrapText="1"/>
    </xf>
    <xf numFmtId="4" fontId="5" fillId="8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" fontId="4" fillId="20" borderId="0" xfId="57" applyNumberFormat="1" applyFont="1" applyFill="1" applyBorder="1" applyAlignment="1">
      <alignment horizontal="center" vertical="center"/>
      <protection/>
    </xf>
    <xf numFmtId="4" fontId="37" fillId="0" borderId="10" xfId="0" applyNumberFormat="1" applyFont="1" applyFill="1" applyBorder="1" applyAlignment="1">
      <alignment horizontal="left" vertical="center"/>
    </xf>
    <xf numFmtId="0" fontId="5" fillId="20" borderId="10" xfId="57" applyFont="1" applyFill="1" applyBorder="1" applyAlignment="1">
      <alignment vertical="center" wrapText="1"/>
      <protection/>
    </xf>
    <xf numFmtId="2" fontId="28" fillId="0" borderId="13" xfId="57" applyNumberFormat="1" applyFont="1" applyFill="1" applyBorder="1" applyAlignment="1">
      <alignment vertical="center" wrapText="1"/>
      <protection/>
    </xf>
    <xf numFmtId="2" fontId="4" fillId="0" borderId="13" xfId="57" applyNumberFormat="1" applyFont="1" applyFill="1" applyBorder="1" applyAlignment="1">
      <alignment vertical="center" wrapText="1"/>
      <protection/>
    </xf>
    <xf numFmtId="4" fontId="38" fillId="0" borderId="10" xfId="0" applyNumberFormat="1" applyFont="1" applyFill="1" applyBorder="1" applyAlignment="1">
      <alignment horizontal="left" vertical="center"/>
    </xf>
    <xf numFmtId="4" fontId="39" fillId="0" borderId="10" xfId="0" applyNumberFormat="1" applyFont="1" applyFill="1" applyBorder="1" applyAlignment="1">
      <alignment horizontal="left" vertical="center"/>
    </xf>
    <xf numFmtId="4" fontId="4" fillId="20" borderId="0" xfId="54" applyNumberFormat="1" applyFont="1" applyFill="1" applyBorder="1" applyAlignment="1">
      <alignment horizontal="center"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0" fontId="35" fillId="0" borderId="14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7" fillId="0" borderId="0" xfId="58" applyFont="1" applyFill="1" applyAlignment="1">
      <alignment vertical="center" wrapText="1"/>
      <protection/>
    </xf>
    <xf numFmtId="0" fontId="7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0" fontId="35" fillId="0" borderId="14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0" borderId="0" xfId="58" applyFont="1" applyFill="1" applyAlignment="1">
      <alignment/>
      <protection/>
    </xf>
    <xf numFmtId="0" fontId="4" fillId="20" borderId="0" xfId="54" applyFont="1" applyFill="1" applyAlignment="1">
      <alignment vertical="center"/>
      <protection/>
    </xf>
    <xf numFmtId="4" fontId="4" fillId="20" borderId="0" xfId="54" applyNumberFormat="1" applyFont="1" applyFill="1" applyAlignment="1">
      <alignment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57" applyNumberFormat="1" applyFont="1" applyFill="1" applyBorder="1" applyAlignment="1">
      <alignment horizontal="center" vertical="center"/>
      <protection/>
    </xf>
    <xf numFmtId="49" fontId="5" fillId="24" borderId="10" xfId="0" applyNumberFormat="1" applyFont="1" applyFill="1" applyBorder="1" applyAlignment="1">
      <alignment horizontal="center" vertical="center"/>
    </xf>
    <xf numFmtId="4" fontId="5" fillId="24" borderId="10" xfId="57" applyNumberFormat="1" applyFont="1" applyFill="1" applyBorder="1" applyAlignment="1">
      <alignment horizontal="center" vertical="center"/>
      <protection/>
    </xf>
    <xf numFmtId="0" fontId="4" fillId="24" borderId="0" xfId="54" applyFont="1" applyFill="1" applyAlignment="1">
      <alignment vertical="center"/>
      <protection/>
    </xf>
    <xf numFmtId="0" fontId="5" fillId="24" borderId="10" xfId="0" applyFont="1" applyFill="1" applyBorder="1" applyAlignment="1">
      <alignment vertical="center" wrapText="1"/>
    </xf>
    <xf numFmtId="0" fontId="5" fillId="24" borderId="10" xfId="57" applyFont="1" applyFill="1" applyBorder="1" applyAlignment="1">
      <alignment horizontal="center" vertical="center" wrapText="1"/>
      <protection/>
    </xf>
    <xf numFmtId="49" fontId="5" fillId="24" borderId="10" xfId="57" applyNumberFormat="1" applyFont="1" applyFill="1" applyBorder="1" applyAlignment="1" quotePrefix="1">
      <alignment horizontal="center" vertical="center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4" fontId="5" fillId="24" borderId="10" xfId="57" applyNumberFormat="1" applyFont="1" applyFill="1" applyBorder="1" applyAlignment="1">
      <alignment horizontal="center" vertical="center"/>
      <protection/>
    </xf>
    <xf numFmtId="0" fontId="4" fillId="24" borderId="0" xfId="54" applyFont="1" applyFill="1" applyAlignment="1">
      <alignment vertical="center"/>
      <protection/>
    </xf>
    <xf numFmtId="49" fontId="5" fillId="24" borderId="10" xfId="57" applyNumberFormat="1" applyFont="1" applyFill="1" applyBorder="1" applyAlignment="1">
      <alignment horizontal="center" vertical="center"/>
      <protection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57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4" fillId="24" borderId="10" xfId="56" applyFont="1" applyFill="1" applyBorder="1" applyAlignment="1">
      <alignment horizontal="left" vertical="center" wrapText="1"/>
      <protection/>
    </xf>
    <xf numFmtId="49" fontId="4" fillId="24" borderId="10" xfId="64" applyNumberFormat="1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5" fillId="24" borderId="10" xfId="56" applyFont="1" applyFill="1" applyBorder="1" applyAlignment="1">
      <alignment horizontal="left" vertical="center" wrapText="1"/>
      <protection/>
    </xf>
    <xf numFmtId="49" fontId="5" fillId="24" borderId="10" xfId="53" applyNumberFormat="1" applyFont="1" applyFill="1" applyBorder="1" applyAlignment="1">
      <alignment horizontal="left" vertical="center" wrapText="1"/>
      <protection/>
    </xf>
    <xf numFmtId="49" fontId="5" fillId="24" borderId="10" xfId="64" applyNumberFormat="1" applyFont="1" applyFill="1" applyBorder="1" applyAlignment="1">
      <alignment horizontal="left" vertical="center" wrapText="1"/>
    </xf>
    <xf numFmtId="0" fontId="4" fillId="24" borderId="10" xfId="57" applyFont="1" applyFill="1" applyBorder="1" applyAlignment="1">
      <alignment vertical="center" wrapText="1"/>
      <protection/>
    </xf>
    <xf numFmtId="0" fontId="4" fillId="24" borderId="0" xfId="0" applyFont="1" applyFill="1" applyAlignment="1">
      <alignment vertical="center"/>
    </xf>
    <xf numFmtId="49" fontId="5" fillId="24" borderId="10" xfId="0" applyNumberFormat="1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4" fillId="8" borderId="13" xfId="64" applyNumberFormat="1" applyFont="1" applyFill="1" applyBorder="1" applyAlignment="1">
      <alignment horizontal="center" vertical="center" wrapText="1"/>
    </xf>
    <xf numFmtId="4" fontId="4" fillId="0" borderId="13" xfId="64" applyNumberFormat="1" applyFont="1" applyFill="1" applyBorder="1" applyAlignment="1">
      <alignment horizontal="center" vertical="center" wrapText="1"/>
    </xf>
    <xf numFmtId="4" fontId="4" fillId="20" borderId="13" xfId="54" applyNumberFormat="1" applyFont="1" applyFill="1" applyBorder="1" applyAlignment="1">
      <alignment horizontal="center" vertical="center"/>
      <protection/>
    </xf>
    <xf numFmtId="4" fontId="5" fillId="0" borderId="13" xfId="54" applyNumberFormat="1" applyFont="1" applyFill="1" applyBorder="1" applyAlignment="1">
      <alignment horizontal="center" vertical="center"/>
      <protection/>
    </xf>
    <xf numFmtId="4" fontId="5" fillId="0" borderId="13" xfId="67" applyNumberFormat="1" applyFont="1" applyFill="1" applyBorder="1" applyAlignment="1">
      <alignment horizontal="center" vertical="center"/>
    </xf>
    <xf numFmtId="4" fontId="5" fillId="0" borderId="13" xfId="57" applyNumberFormat="1" applyFont="1" applyFill="1" applyBorder="1" applyAlignment="1">
      <alignment horizontal="center" vertical="center"/>
      <protection/>
    </xf>
    <xf numFmtId="4" fontId="4" fillId="20" borderId="13" xfId="67" applyNumberFormat="1" applyFont="1" applyFill="1" applyBorder="1" applyAlignment="1">
      <alignment horizontal="center" vertical="center"/>
    </xf>
    <xf numFmtId="4" fontId="4" fillId="20" borderId="13" xfId="57" applyNumberFormat="1" applyFont="1" applyFill="1" applyBorder="1" applyAlignment="1">
      <alignment horizontal="center" vertical="center"/>
      <protection/>
    </xf>
    <xf numFmtId="4" fontId="5" fillId="24" borderId="13" xfId="57" applyNumberFormat="1" applyFont="1" applyFill="1" applyBorder="1" applyAlignment="1">
      <alignment horizontal="center" vertical="center"/>
      <protection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67" applyNumberFormat="1" applyFont="1" applyFill="1" applyBorder="1" applyAlignment="1">
      <alignment horizontal="center" vertical="center" wrapText="1"/>
    </xf>
    <xf numFmtId="4" fontId="25" fillId="8" borderId="13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13" xfId="57" applyNumberFormat="1" applyFont="1" applyFill="1" applyBorder="1" applyAlignment="1">
      <alignment horizontal="center" vertical="center"/>
      <protection/>
    </xf>
    <xf numFmtId="4" fontId="4" fillId="20" borderId="13" xfId="64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3" xfId="64" applyNumberFormat="1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25" fillId="8" borderId="13" xfId="0" applyNumberFormat="1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17" borderId="0" xfId="0" applyNumberFormat="1" applyFont="1" applyFill="1" applyBorder="1" applyAlignment="1">
      <alignment vertical="center"/>
    </xf>
    <xf numFmtId="4" fontId="5" fillId="24" borderId="0" xfId="0" applyNumberFormat="1" applyFont="1" applyFill="1" applyBorder="1" applyAlignment="1">
      <alignment vertical="center"/>
    </xf>
    <xf numFmtId="4" fontId="4" fillId="20" borderId="0" xfId="0" applyNumberFormat="1" applyFont="1" applyFill="1" applyBorder="1" applyAlignment="1">
      <alignment vertical="center"/>
    </xf>
    <xf numFmtId="4" fontId="5" fillId="20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4" fontId="4" fillId="8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14" borderId="0" xfId="0" applyNumberFormat="1" applyFont="1" applyFill="1" applyBorder="1" applyAlignment="1">
      <alignment vertical="center"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25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textRotation="90" wrapText="1"/>
      <protection/>
    </xf>
    <xf numFmtId="0" fontId="25" fillId="0" borderId="0" xfId="57" applyFont="1" applyFill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UniBudget4" xfId="53"/>
    <cellStyle name="Обычный_ведомственная новая 2005 " xfId="54"/>
    <cellStyle name="Обычный_Корректировки по ГЦП на 2012 год" xfId="55"/>
    <cellStyle name="Обычный_Лист1" xfId="56"/>
    <cellStyle name="Обычный_Приложение № 2 и 3 июнь" xfId="57"/>
    <cellStyle name="Обычный_приложение № 6 городские программы " xfId="58"/>
    <cellStyle name="Обычный_Сводный расчет по проекту бюджета на 2008 год Кругли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78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Line 98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99"/>
        <xdr:cNvSpPr>
          <a:spLocks/>
        </xdr:cNvSpPr>
      </xdr:nvSpPr>
      <xdr:spPr>
        <a:xfrm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100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5" name="Line 101"/>
        <xdr:cNvSpPr>
          <a:spLocks/>
        </xdr:cNvSpPr>
      </xdr:nvSpPr>
      <xdr:spPr>
        <a:xfrm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102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7" name="Line 112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8" name="Line 113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9" name="Line 114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0" name="Line 115"/>
        <xdr:cNvSpPr>
          <a:spLocks/>
        </xdr:cNvSpPr>
      </xdr:nvSpPr>
      <xdr:spPr>
        <a:xfrm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1" name="Line 116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2" name="Line 117"/>
        <xdr:cNvSpPr>
          <a:spLocks/>
        </xdr:cNvSpPr>
      </xdr:nvSpPr>
      <xdr:spPr>
        <a:xfrm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3" name="Line 118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4" name="Line 119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5" name="Line 120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6" name="Line 121"/>
        <xdr:cNvSpPr>
          <a:spLocks/>
        </xdr:cNvSpPr>
      </xdr:nvSpPr>
      <xdr:spPr>
        <a:xfrm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7" name="Line 122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8" name="Line 123"/>
        <xdr:cNvSpPr>
          <a:spLocks/>
        </xdr:cNvSpPr>
      </xdr:nvSpPr>
      <xdr:spPr>
        <a:xfrm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9" name="Line 124"/>
        <xdr:cNvSpPr>
          <a:spLocks/>
        </xdr:cNvSpPr>
      </xdr:nvSpPr>
      <xdr:spPr>
        <a:xfrm flipH="1" flipV="1">
          <a:off x="97250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0" name="Line 20"/>
        <xdr:cNvSpPr>
          <a:spLocks/>
        </xdr:cNvSpPr>
      </xdr:nvSpPr>
      <xdr:spPr>
        <a:xfrm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2" name="Line 26"/>
        <xdr:cNvSpPr>
          <a:spLocks/>
        </xdr:cNvSpPr>
      </xdr:nvSpPr>
      <xdr:spPr>
        <a:xfrm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3" name="Line 27"/>
        <xdr:cNvSpPr>
          <a:spLocks/>
        </xdr:cNvSpPr>
      </xdr:nvSpPr>
      <xdr:spPr>
        <a:xfrm flipV="1"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4" name="Line 28"/>
        <xdr:cNvSpPr>
          <a:spLocks/>
        </xdr:cNvSpPr>
      </xdr:nvSpPr>
      <xdr:spPr>
        <a:xfrm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5" name="Line 29"/>
        <xdr:cNvSpPr>
          <a:spLocks/>
        </xdr:cNvSpPr>
      </xdr:nvSpPr>
      <xdr:spPr>
        <a:xfrm flipV="1"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6" name="Line 20"/>
        <xdr:cNvSpPr>
          <a:spLocks/>
        </xdr:cNvSpPr>
      </xdr:nvSpPr>
      <xdr:spPr>
        <a:xfrm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7" name="Line 21"/>
        <xdr:cNvSpPr>
          <a:spLocks/>
        </xdr:cNvSpPr>
      </xdr:nvSpPr>
      <xdr:spPr>
        <a:xfrm flipV="1"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8" name="Line 26"/>
        <xdr:cNvSpPr>
          <a:spLocks/>
        </xdr:cNvSpPr>
      </xdr:nvSpPr>
      <xdr:spPr>
        <a:xfrm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29" name="Line 27"/>
        <xdr:cNvSpPr>
          <a:spLocks/>
        </xdr:cNvSpPr>
      </xdr:nvSpPr>
      <xdr:spPr>
        <a:xfrm flipV="1"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30" name="Line 28"/>
        <xdr:cNvSpPr>
          <a:spLocks/>
        </xdr:cNvSpPr>
      </xdr:nvSpPr>
      <xdr:spPr>
        <a:xfrm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0</xdr:colOff>
      <xdr:row>1051</xdr:row>
      <xdr:rowOff>0</xdr:rowOff>
    </xdr:to>
    <xdr:sp>
      <xdr:nvSpPr>
        <xdr:cNvPr id="31" name="Line 29"/>
        <xdr:cNvSpPr>
          <a:spLocks/>
        </xdr:cNvSpPr>
      </xdr:nvSpPr>
      <xdr:spPr>
        <a:xfrm flipV="1">
          <a:off x="9725025" y="458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32" name="Line 20"/>
        <xdr:cNvSpPr>
          <a:spLocks/>
        </xdr:cNvSpPr>
      </xdr:nvSpPr>
      <xdr:spPr>
        <a:xfrm>
          <a:off x="9725025" y="4026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0</xdr:colOff>
      <xdr:row>899</xdr:row>
      <xdr:rowOff>0</xdr:rowOff>
    </xdr:to>
    <xdr:sp>
      <xdr:nvSpPr>
        <xdr:cNvPr id="33" name="Line 21"/>
        <xdr:cNvSpPr>
          <a:spLocks/>
        </xdr:cNvSpPr>
      </xdr:nvSpPr>
      <xdr:spPr>
        <a:xfrm flipV="1">
          <a:off x="9725025" y="405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874</xdr:row>
      <xdr:rowOff>0</xdr:rowOff>
    </xdr:from>
    <xdr:to>
      <xdr:col>6</xdr:col>
      <xdr:colOff>0</xdr:colOff>
      <xdr:row>874</xdr:row>
      <xdr:rowOff>0</xdr:rowOff>
    </xdr:to>
    <xdr:sp>
      <xdr:nvSpPr>
        <xdr:cNvPr id="34" name="Line 26"/>
        <xdr:cNvSpPr>
          <a:spLocks/>
        </xdr:cNvSpPr>
      </xdr:nvSpPr>
      <xdr:spPr>
        <a:xfrm>
          <a:off x="9725025" y="396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887</xdr:row>
      <xdr:rowOff>0</xdr:rowOff>
    </xdr:from>
    <xdr:to>
      <xdr:col>6</xdr:col>
      <xdr:colOff>0</xdr:colOff>
      <xdr:row>887</xdr:row>
      <xdr:rowOff>0</xdr:rowOff>
    </xdr:to>
    <xdr:sp>
      <xdr:nvSpPr>
        <xdr:cNvPr id="35" name="Line 27"/>
        <xdr:cNvSpPr>
          <a:spLocks/>
        </xdr:cNvSpPr>
      </xdr:nvSpPr>
      <xdr:spPr>
        <a:xfrm flipV="1">
          <a:off x="9725025" y="40028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874</xdr:row>
      <xdr:rowOff>0</xdr:rowOff>
    </xdr:from>
    <xdr:to>
      <xdr:col>6</xdr:col>
      <xdr:colOff>0</xdr:colOff>
      <xdr:row>874</xdr:row>
      <xdr:rowOff>0</xdr:rowOff>
    </xdr:to>
    <xdr:sp>
      <xdr:nvSpPr>
        <xdr:cNvPr id="36" name="Line 28"/>
        <xdr:cNvSpPr>
          <a:spLocks/>
        </xdr:cNvSpPr>
      </xdr:nvSpPr>
      <xdr:spPr>
        <a:xfrm>
          <a:off x="9725025" y="396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887</xdr:row>
      <xdr:rowOff>0</xdr:rowOff>
    </xdr:from>
    <xdr:to>
      <xdr:col>6</xdr:col>
      <xdr:colOff>0</xdr:colOff>
      <xdr:row>887</xdr:row>
      <xdr:rowOff>0</xdr:rowOff>
    </xdr:to>
    <xdr:sp>
      <xdr:nvSpPr>
        <xdr:cNvPr id="37" name="Line 29"/>
        <xdr:cNvSpPr>
          <a:spLocks/>
        </xdr:cNvSpPr>
      </xdr:nvSpPr>
      <xdr:spPr>
        <a:xfrm flipV="1">
          <a:off x="9725025" y="40028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895</xdr:row>
      <xdr:rowOff>0</xdr:rowOff>
    </xdr:from>
    <xdr:to>
      <xdr:col>6</xdr:col>
      <xdr:colOff>0</xdr:colOff>
      <xdr:row>895</xdr:row>
      <xdr:rowOff>0</xdr:rowOff>
    </xdr:to>
    <xdr:sp>
      <xdr:nvSpPr>
        <xdr:cNvPr id="38" name="Line 20"/>
        <xdr:cNvSpPr>
          <a:spLocks/>
        </xdr:cNvSpPr>
      </xdr:nvSpPr>
      <xdr:spPr>
        <a:xfrm>
          <a:off x="9725025" y="40314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912</xdr:row>
      <xdr:rowOff>0</xdr:rowOff>
    </xdr:from>
    <xdr:to>
      <xdr:col>6</xdr:col>
      <xdr:colOff>0</xdr:colOff>
      <xdr:row>912</xdr:row>
      <xdr:rowOff>0</xdr:rowOff>
    </xdr:to>
    <xdr:sp>
      <xdr:nvSpPr>
        <xdr:cNvPr id="39" name="Line 21"/>
        <xdr:cNvSpPr>
          <a:spLocks/>
        </xdr:cNvSpPr>
      </xdr:nvSpPr>
      <xdr:spPr>
        <a:xfrm flipV="1">
          <a:off x="9725025" y="40933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0" name="Line 26"/>
        <xdr:cNvSpPr>
          <a:spLocks/>
        </xdr:cNvSpPr>
      </xdr:nvSpPr>
      <xdr:spPr>
        <a:xfrm>
          <a:off x="9725025" y="4026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894</xdr:row>
      <xdr:rowOff>0</xdr:rowOff>
    </xdr:from>
    <xdr:to>
      <xdr:col>6</xdr:col>
      <xdr:colOff>0</xdr:colOff>
      <xdr:row>894</xdr:row>
      <xdr:rowOff>0</xdr:rowOff>
    </xdr:to>
    <xdr:sp>
      <xdr:nvSpPr>
        <xdr:cNvPr id="41" name="Line 27"/>
        <xdr:cNvSpPr>
          <a:spLocks/>
        </xdr:cNvSpPr>
      </xdr:nvSpPr>
      <xdr:spPr>
        <a:xfrm flipV="1">
          <a:off x="9725025" y="402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893</xdr:row>
      <xdr:rowOff>0</xdr:rowOff>
    </xdr:to>
    <xdr:sp>
      <xdr:nvSpPr>
        <xdr:cNvPr id="42" name="Line 28"/>
        <xdr:cNvSpPr>
          <a:spLocks/>
        </xdr:cNvSpPr>
      </xdr:nvSpPr>
      <xdr:spPr>
        <a:xfrm>
          <a:off x="9725025" y="4026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894</xdr:row>
      <xdr:rowOff>0</xdr:rowOff>
    </xdr:from>
    <xdr:to>
      <xdr:col>6</xdr:col>
      <xdr:colOff>0</xdr:colOff>
      <xdr:row>894</xdr:row>
      <xdr:rowOff>0</xdr:rowOff>
    </xdr:to>
    <xdr:sp>
      <xdr:nvSpPr>
        <xdr:cNvPr id="43" name="Line 29"/>
        <xdr:cNvSpPr>
          <a:spLocks/>
        </xdr:cNvSpPr>
      </xdr:nvSpPr>
      <xdr:spPr>
        <a:xfrm flipV="1">
          <a:off x="9725025" y="40290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880</xdr:row>
      <xdr:rowOff>0</xdr:rowOff>
    </xdr:to>
    <xdr:sp>
      <xdr:nvSpPr>
        <xdr:cNvPr id="44" name="Line 20"/>
        <xdr:cNvSpPr>
          <a:spLocks/>
        </xdr:cNvSpPr>
      </xdr:nvSpPr>
      <xdr:spPr>
        <a:xfrm>
          <a:off x="9725025" y="398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880</xdr:row>
      <xdr:rowOff>0</xdr:rowOff>
    </xdr:to>
    <xdr:sp>
      <xdr:nvSpPr>
        <xdr:cNvPr id="45" name="Line 26"/>
        <xdr:cNvSpPr>
          <a:spLocks/>
        </xdr:cNvSpPr>
      </xdr:nvSpPr>
      <xdr:spPr>
        <a:xfrm>
          <a:off x="9725025" y="398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880</xdr:row>
      <xdr:rowOff>0</xdr:rowOff>
    </xdr:to>
    <xdr:sp>
      <xdr:nvSpPr>
        <xdr:cNvPr id="46" name="Line 28"/>
        <xdr:cNvSpPr>
          <a:spLocks/>
        </xdr:cNvSpPr>
      </xdr:nvSpPr>
      <xdr:spPr>
        <a:xfrm>
          <a:off x="9725025" y="398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880</xdr:row>
      <xdr:rowOff>0</xdr:rowOff>
    </xdr:to>
    <xdr:sp>
      <xdr:nvSpPr>
        <xdr:cNvPr id="47" name="Line 20"/>
        <xdr:cNvSpPr>
          <a:spLocks/>
        </xdr:cNvSpPr>
      </xdr:nvSpPr>
      <xdr:spPr>
        <a:xfrm>
          <a:off x="9725025" y="398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880</xdr:row>
      <xdr:rowOff>0</xdr:rowOff>
    </xdr:to>
    <xdr:sp>
      <xdr:nvSpPr>
        <xdr:cNvPr id="48" name="Line 26"/>
        <xdr:cNvSpPr>
          <a:spLocks/>
        </xdr:cNvSpPr>
      </xdr:nvSpPr>
      <xdr:spPr>
        <a:xfrm>
          <a:off x="9725025" y="398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880</xdr:row>
      <xdr:rowOff>0</xdr:rowOff>
    </xdr:to>
    <xdr:sp>
      <xdr:nvSpPr>
        <xdr:cNvPr id="49" name="Line 28"/>
        <xdr:cNvSpPr>
          <a:spLocks/>
        </xdr:cNvSpPr>
      </xdr:nvSpPr>
      <xdr:spPr>
        <a:xfrm>
          <a:off x="9725025" y="398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0" name="Line 21"/>
        <xdr:cNvSpPr>
          <a:spLocks/>
        </xdr:cNvSpPr>
      </xdr:nvSpPr>
      <xdr:spPr>
        <a:xfrm flipV="1"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1" name="Line 20"/>
        <xdr:cNvSpPr>
          <a:spLocks/>
        </xdr:cNvSpPr>
      </xdr:nvSpPr>
      <xdr:spPr>
        <a:xfrm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2" name="Line 26"/>
        <xdr:cNvSpPr>
          <a:spLocks/>
        </xdr:cNvSpPr>
      </xdr:nvSpPr>
      <xdr:spPr>
        <a:xfrm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3" name="Line 28"/>
        <xdr:cNvSpPr>
          <a:spLocks/>
        </xdr:cNvSpPr>
      </xdr:nvSpPr>
      <xdr:spPr>
        <a:xfrm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4" name="Line 21"/>
        <xdr:cNvSpPr>
          <a:spLocks/>
        </xdr:cNvSpPr>
      </xdr:nvSpPr>
      <xdr:spPr>
        <a:xfrm flipV="1"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5" name="Line 20"/>
        <xdr:cNvSpPr>
          <a:spLocks/>
        </xdr:cNvSpPr>
      </xdr:nvSpPr>
      <xdr:spPr>
        <a:xfrm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6" name="Line 26"/>
        <xdr:cNvSpPr>
          <a:spLocks/>
        </xdr:cNvSpPr>
      </xdr:nvSpPr>
      <xdr:spPr>
        <a:xfrm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0</xdr:colOff>
      <xdr:row>919</xdr:row>
      <xdr:rowOff>0</xdr:rowOff>
    </xdr:to>
    <xdr:sp>
      <xdr:nvSpPr>
        <xdr:cNvPr id="57" name="Line 28"/>
        <xdr:cNvSpPr>
          <a:spLocks/>
        </xdr:cNvSpPr>
      </xdr:nvSpPr>
      <xdr:spPr>
        <a:xfrm>
          <a:off x="9725025" y="41267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58" name="Line 20"/>
        <xdr:cNvSpPr>
          <a:spLocks/>
        </xdr:cNvSpPr>
      </xdr:nvSpPr>
      <xdr:spPr>
        <a:xfrm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59" name="Line 21"/>
        <xdr:cNvSpPr>
          <a:spLocks/>
        </xdr:cNvSpPr>
      </xdr:nvSpPr>
      <xdr:spPr>
        <a:xfrm flipV="1"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0" name="Line 26"/>
        <xdr:cNvSpPr>
          <a:spLocks/>
        </xdr:cNvSpPr>
      </xdr:nvSpPr>
      <xdr:spPr>
        <a:xfrm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1" name="Line 27"/>
        <xdr:cNvSpPr>
          <a:spLocks/>
        </xdr:cNvSpPr>
      </xdr:nvSpPr>
      <xdr:spPr>
        <a:xfrm flipV="1"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2" name="Line 28"/>
        <xdr:cNvSpPr>
          <a:spLocks/>
        </xdr:cNvSpPr>
      </xdr:nvSpPr>
      <xdr:spPr>
        <a:xfrm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3" name="Line 29"/>
        <xdr:cNvSpPr>
          <a:spLocks/>
        </xdr:cNvSpPr>
      </xdr:nvSpPr>
      <xdr:spPr>
        <a:xfrm flipV="1"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4" name="Line 20"/>
        <xdr:cNvSpPr>
          <a:spLocks/>
        </xdr:cNvSpPr>
      </xdr:nvSpPr>
      <xdr:spPr>
        <a:xfrm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5" name="Line 21"/>
        <xdr:cNvSpPr>
          <a:spLocks/>
        </xdr:cNvSpPr>
      </xdr:nvSpPr>
      <xdr:spPr>
        <a:xfrm flipV="1"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6" name="Line 26"/>
        <xdr:cNvSpPr>
          <a:spLocks/>
        </xdr:cNvSpPr>
      </xdr:nvSpPr>
      <xdr:spPr>
        <a:xfrm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7" name="Line 27"/>
        <xdr:cNvSpPr>
          <a:spLocks/>
        </xdr:cNvSpPr>
      </xdr:nvSpPr>
      <xdr:spPr>
        <a:xfrm flipV="1"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8" name="Line 28"/>
        <xdr:cNvSpPr>
          <a:spLocks/>
        </xdr:cNvSpPr>
      </xdr:nvSpPr>
      <xdr:spPr>
        <a:xfrm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506</xdr:row>
      <xdr:rowOff>0</xdr:rowOff>
    </xdr:to>
    <xdr:sp>
      <xdr:nvSpPr>
        <xdr:cNvPr id="69" name="Line 29"/>
        <xdr:cNvSpPr>
          <a:spLocks/>
        </xdr:cNvSpPr>
      </xdr:nvSpPr>
      <xdr:spPr>
        <a:xfrm flipV="1">
          <a:off x="9725025" y="2364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78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Line 98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" name="Line 99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" name="Line 100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5" name="Line 101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6" name="Line 102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7" name="Line 112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8" name="Line 113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9" name="Line 114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0" name="Line 115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1" name="Line 116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2" name="Line 117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3" name="Line 118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4" name="Line 119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5" name="Line 120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6" name="Line 121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7" name="Line 122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8" name="Line 123"/>
        <xdr:cNvSpPr>
          <a:spLocks/>
        </xdr:cNvSpPr>
      </xdr:nvSpPr>
      <xdr:spPr>
        <a:xfrm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9" name="Line 124"/>
        <xdr:cNvSpPr>
          <a:spLocks/>
        </xdr:cNvSpPr>
      </xdr:nvSpPr>
      <xdr:spPr>
        <a:xfrm flipH="1" flipV="1">
          <a:off x="97345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322</xdr:row>
      <xdr:rowOff>0</xdr:rowOff>
    </xdr:from>
    <xdr:to>
      <xdr:col>5</xdr:col>
      <xdr:colOff>0</xdr:colOff>
      <xdr:row>322</xdr:row>
      <xdr:rowOff>0</xdr:rowOff>
    </xdr:to>
    <xdr:sp>
      <xdr:nvSpPr>
        <xdr:cNvPr id="20" name="Line 20"/>
        <xdr:cNvSpPr>
          <a:spLocks/>
        </xdr:cNvSpPr>
      </xdr:nvSpPr>
      <xdr:spPr>
        <a:xfrm>
          <a:off x="9734550" y="1144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335</xdr:row>
      <xdr:rowOff>0</xdr:rowOff>
    </xdr:from>
    <xdr:to>
      <xdr:col>5</xdr:col>
      <xdr:colOff>0</xdr:colOff>
      <xdr:row>335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734550" y="1187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317</xdr:row>
      <xdr:rowOff>0</xdr:rowOff>
    </xdr:from>
    <xdr:to>
      <xdr:col>5</xdr:col>
      <xdr:colOff>0</xdr:colOff>
      <xdr:row>317</xdr:row>
      <xdr:rowOff>0</xdr:rowOff>
    </xdr:to>
    <xdr:sp>
      <xdr:nvSpPr>
        <xdr:cNvPr id="22" name="Line 27"/>
        <xdr:cNvSpPr>
          <a:spLocks/>
        </xdr:cNvSpPr>
      </xdr:nvSpPr>
      <xdr:spPr>
        <a:xfrm flipV="1">
          <a:off x="9734550" y="1125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317</xdr:row>
      <xdr:rowOff>0</xdr:rowOff>
    </xdr:from>
    <xdr:to>
      <xdr:col>5</xdr:col>
      <xdr:colOff>0</xdr:colOff>
      <xdr:row>317</xdr:row>
      <xdr:rowOff>0</xdr:rowOff>
    </xdr:to>
    <xdr:sp>
      <xdr:nvSpPr>
        <xdr:cNvPr id="23" name="Line 29"/>
        <xdr:cNvSpPr>
          <a:spLocks/>
        </xdr:cNvSpPr>
      </xdr:nvSpPr>
      <xdr:spPr>
        <a:xfrm flipV="1">
          <a:off x="9734550" y="1125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232</xdr:row>
      <xdr:rowOff>28575</xdr:rowOff>
    </xdr:to>
    <xdr:sp>
      <xdr:nvSpPr>
        <xdr:cNvPr id="24" name="AutoShape 900"/>
        <xdr:cNvSpPr>
          <a:spLocks/>
        </xdr:cNvSpPr>
      </xdr:nvSpPr>
      <xdr:spPr>
        <a:xfrm>
          <a:off x="12115800" y="85143975"/>
          <a:ext cx="0" cy="5048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25" name="Line 20"/>
        <xdr:cNvSpPr>
          <a:spLocks/>
        </xdr:cNvSpPr>
      </xdr:nvSpPr>
      <xdr:spPr>
        <a:xfrm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26" name="Line 21"/>
        <xdr:cNvSpPr>
          <a:spLocks/>
        </xdr:cNvSpPr>
      </xdr:nvSpPr>
      <xdr:spPr>
        <a:xfrm flipV="1"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27" name="Line 26"/>
        <xdr:cNvSpPr>
          <a:spLocks/>
        </xdr:cNvSpPr>
      </xdr:nvSpPr>
      <xdr:spPr>
        <a:xfrm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28" name="Line 27"/>
        <xdr:cNvSpPr>
          <a:spLocks/>
        </xdr:cNvSpPr>
      </xdr:nvSpPr>
      <xdr:spPr>
        <a:xfrm flipV="1"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29" name="Line 28"/>
        <xdr:cNvSpPr>
          <a:spLocks/>
        </xdr:cNvSpPr>
      </xdr:nvSpPr>
      <xdr:spPr>
        <a:xfrm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0" name="Line 29"/>
        <xdr:cNvSpPr>
          <a:spLocks/>
        </xdr:cNvSpPr>
      </xdr:nvSpPr>
      <xdr:spPr>
        <a:xfrm flipV="1"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1" name="Line 20"/>
        <xdr:cNvSpPr>
          <a:spLocks/>
        </xdr:cNvSpPr>
      </xdr:nvSpPr>
      <xdr:spPr>
        <a:xfrm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2" name="Line 21"/>
        <xdr:cNvSpPr>
          <a:spLocks/>
        </xdr:cNvSpPr>
      </xdr:nvSpPr>
      <xdr:spPr>
        <a:xfrm flipV="1"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3" name="Line 26"/>
        <xdr:cNvSpPr>
          <a:spLocks/>
        </xdr:cNvSpPr>
      </xdr:nvSpPr>
      <xdr:spPr>
        <a:xfrm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4" name="Line 27"/>
        <xdr:cNvSpPr>
          <a:spLocks/>
        </xdr:cNvSpPr>
      </xdr:nvSpPr>
      <xdr:spPr>
        <a:xfrm flipV="1"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5" name="Line 28"/>
        <xdr:cNvSpPr>
          <a:spLocks/>
        </xdr:cNvSpPr>
      </xdr:nvSpPr>
      <xdr:spPr>
        <a:xfrm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530</xdr:row>
      <xdr:rowOff>0</xdr:rowOff>
    </xdr:from>
    <xdr:to>
      <xdr:col>5</xdr:col>
      <xdr:colOff>0</xdr:colOff>
      <xdr:row>530</xdr:row>
      <xdr:rowOff>0</xdr:rowOff>
    </xdr:to>
    <xdr:sp>
      <xdr:nvSpPr>
        <xdr:cNvPr id="36" name="Line 29"/>
        <xdr:cNvSpPr>
          <a:spLocks/>
        </xdr:cNvSpPr>
      </xdr:nvSpPr>
      <xdr:spPr>
        <a:xfrm flipV="1">
          <a:off x="9734550" y="1967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320</xdr:row>
      <xdr:rowOff>0</xdr:rowOff>
    </xdr:from>
    <xdr:to>
      <xdr:col>5</xdr:col>
      <xdr:colOff>0</xdr:colOff>
      <xdr:row>320</xdr:row>
      <xdr:rowOff>0</xdr:rowOff>
    </xdr:to>
    <xdr:sp>
      <xdr:nvSpPr>
        <xdr:cNvPr id="37" name="Line 20"/>
        <xdr:cNvSpPr>
          <a:spLocks/>
        </xdr:cNvSpPr>
      </xdr:nvSpPr>
      <xdr:spPr>
        <a:xfrm>
          <a:off x="9734550" y="11396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326</xdr:row>
      <xdr:rowOff>0</xdr:rowOff>
    </xdr:from>
    <xdr:to>
      <xdr:col>5</xdr:col>
      <xdr:colOff>0</xdr:colOff>
      <xdr:row>326</xdr:row>
      <xdr:rowOff>0</xdr:rowOff>
    </xdr:to>
    <xdr:sp>
      <xdr:nvSpPr>
        <xdr:cNvPr id="38" name="Line 21"/>
        <xdr:cNvSpPr>
          <a:spLocks/>
        </xdr:cNvSpPr>
      </xdr:nvSpPr>
      <xdr:spPr>
        <a:xfrm flipV="1">
          <a:off x="9734550" y="1163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301</xdr:row>
      <xdr:rowOff>0</xdr:rowOff>
    </xdr:from>
    <xdr:to>
      <xdr:col>5</xdr:col>
      <xdr:colOff>0</xdr:colOff>
      <xdr:row>301</xdr:row>
      <xdr:rowOff>0</xdr:rowOff>
    </xdr:to>
    <xdr:sp>
      <xdr:nvSpPr>
        <xdr:cNvPr id="39" name="Line 26"/>
        <xdr:cNvSpPr>
          <a:spLocks/>
        </xdr:cNvSpPr>
      </xdr:nvSpPr>
      <xdr:spPr>
        <a:xfrm>
          <a:off x="9734550" y="10801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314</xdr:row>
      <xdr:rowOff>0</xdr:rowOff>
    </xdr:from>
    <xdr:to>
      <xdr:col>5</xdr:col>
      <xdr:colOff>0</xdr:colOff>
      <xdr:row>314</xdr:row>
      <xdr:rowOff>0</xdr:rowOff>
    </xdr:to>
    <xdr:sp>
      <xdr:nvSpPr>
        <xdr:cNvPr id="40" name="Line 27"/>
        <xdr:cNvSpPr>
          <a:spLocks/>
        </xdr:cNvSpPr>
      </xdr:nvSpPr>
      <xdr:spPr>
        <a:xfrm flipV="1">
          <a:off x="9734550" y="11158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301</xdr:row>
      <xdr:rowOff>0</xdr:rowOff>
    </xdr:from>
    <xdr:to>
      <xdr:col>5</xdr:col>
      <xdr:colOff>0</xdr:colOff>
      <xdr:row>301</xdr:row>
      <xdr:rowOff>0</xdr:rowOff>
    </xdr:to>
    <xdr:sp>
      <xdr:nvSpPr>
        <xdr:cNvPr id="41" name="Line 28"/>
        <xdr:cNvSpPr>
          <a:spLocks/>
        </xdr:cNvSpPr>
      </xdr:nvSpPr>
      <xdr:spPr>
        <a:xfrm>
          <a:off x="9734550" y="10801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314</xdr:row>
      <xdr:rowOff>0</xdr:rowOff>
    </xdr:from>
    <xdr:to>
      <xdr:col>5</xdr:col>
      <xdr:colOff>0</xdr:colOff>
      <xdr:row>314</xdr:row>
      <xdr:rowOff>0</xdr:rowOff>
    </xdr:to>
    <xdr:sp>
      <xdr:nvSpPr>
        <xdr:cNvPr id="42" name="Line 29"/>
        <xdr:cNvSpPr>
          <a:spLocks/>
        </xdr:cNvSpPr>
      </xdr:nvSpPr>
      <xdr:spPr>
        <a:xfrm flipV="1">
          <a:off x="9734550" y="11158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322</xdr:row>
      <xdr:rowOff>0</xdr:rowOff>
    </xdr:from>
    <xdr:to>
      <xdr:col>5</xdr:col>
      <xdr:colOff>0</xdr:colOff>
      <xdr:row>322</xdr:row>
      <xdr:rowOff>0</xdr:rowOff>
    </xdr:to>
    <xdr:sp>
      <xdr:nvSpPr>
        <xdr:cNvPr id="43" name="Line 20"/>
        <xdr:cNvSpPr>
          <a:spLocks/>
        </xdr:cNvSpPr>
      </xdr:nvSpPr>
      <xdr:spPr>
        <a:xfrm>
          <a:off x="9734550" y="1144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339</xdr:row>
      <xdr:rowOff>0</xdr:rowOff>
    </xdr:from>
    <xdr:to>
      <xdr:col>5</xdr:col>
      <xdr:colOff>0</xdr:colOff>
      <xdr:row>339</xdr:row>
      <xdr:rowOff>0</xdr:rowOff>
    </xdr:to>
    <xdr:sp>
      <xdr:nvSpPr>
        <xdr:cNvPr id="44" name="Line 21"/>
        <xdr:cNvSpPr>
          <a:spLocks/>
        </xdr:cNvSpPr>
      </xdr:nvSpPr>
      <xdr:spPr>
        <a:xfrm flipV="1">
          <a:off x="9734550" y="1199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320</xdr:row>
      <xdr:rowOff>0</xdr:rowOff>
    </xdr:from>
    <xdr:to>
      <xdr:col>5</xdr:col>
      <xdr:colOff>0</xdr:colOff>
      <xdr:row>320</xdr:row>
      <xdr:rowOff>0</xdr:rowOff>
    </xdr:to>
    <xdr:sp>
      <xdr:nvSpPr>
        <xdr:cNvPr id="45" name="Line 26"/>
        <xdr:cNvSpPr>
          <a:spLocks/>
        </xdr:cNvSpPr>
      </xdr:nvSpPr>
      <xdr:spPr>
        <a:xfrm>
          <a:off x="9734550" y="11396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321</xdr:row>
      <xdr:rowOff>0</xdr:rowOff>
    </xdr:from>
    <xdr:to>
      <xdr:col>5</xdr:col>
      <xdr:colOff>0</xdr:colOff>
      <xdr:row>321</xdr:row>
      <xdr:rowOff>0</xdr:rowOff>
    </xdr:to>
    <xdr:sp>
      <xdr:nvSpPr>
        <xdr:cNvPr id="46" name="Line 27"/>
        <xdr:cNvSpPr>
          <a:spLocks/>
        </xdr:cNvSpPr>
      </xdr:nvSpPr>
      <xdr:spPr>
        <a:xfrm flipV="1">
          <a:off x="9734550" y="11420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320</xdr:row>
      <xdr:rowOff>0</xdr:rowOff>
    </xdr:from>
    <xdr:to>
      <xdr:col>5</xdr:col>
      <xdr:colOff>0</xdr:colOff>
      <xdr:row>320</xdr:row>
      <xdr:rowOff>0</xdr:rowOff>
    </xdr:to>
    <xdr:sp>
      <xdr:nvSpPr>
        <xdr:cNvPr id="47" name="Line 28"/>
        <xdr:cNvSpPr>
          <a:spLocks/>
        </xdr:cNvSpPr>
      </xdr:nvSpPr>
      <xdr:spPr>
        <a:xfrm>
          <a:off x="9734550" y="11396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321</xdr:row>
      <xdr:rowOff>0</xdr:rowOff>
    </xdr:from>
    <xdr:to>
      <xdr:col>5</xdr:col>
      <xdr:colOff>0</xdr:colOff>
      <xdr:row>321</xdr:row>
      <xdr:rowOff>0</xdr:rowOff>
    </xdr:to>
    <xdr:sp>
      <xdr:nvSpPr>
        <xdr:cNvPr id="48" name="Line 29"/>
        <xdr:cNvSpPr>
          <a:spLocks/>
        </xdr:cNvSpPr>
      </xdr:nvSpPr>
      <xdr:spPr>
        <a:xfrm flipV="1">
          <a:off x="9734550" y="11420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49" name="Line 20"/>
        <xdr:cNvSpPr>
          <a:spLocks/>
        </xdr:cNvSpPr>
      </xdr:nvSpPr>
      <xdr:spPr>
        <a:xfrm>
          <a:off x="9734550" y="1094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50" name="Line 26"/>
        <xdr:cNvSpPr>
          <a:spLocks/>
        </xdr:cNvSpPr>
      </xdr:nvSpPr>
      <xdr:spPr>
        <a:xfrm>
          <a:off x="9734550" y="1094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51" name="Line 28"/>
        <xdr:cNvSpPr>
          <a:spLocks/>
        </xdr:cNvSpPr>
      </xdr:nvSpPr>
      <xdr:spPr>
        <a:xfrm>
          <a:off x="9734550" y="1094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52" name="Line 20"/>
        <xdr:cNvSpPr>
          <a:spLocks/>
        </xdr:cNvSpPr>
      </xdr:nvSpPr>
      <xdr:spPr>
        <a:xfrm>
          <a:off x="9734550" y="1094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53" name="Line 26"/>
        <xdr:cNvSpPr>
          <a:spLocks/>
        </xdr:cNvSpPr>
      </xdr:nvSpPr>
      <xdr:spPr>
        <a:xfrm>
          <a:off x="9734550" y="1094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307</xdr:row>
      <xdr:rowOff>0</xdr:rowOff>
    </xdr:from>
    <xdr:to>
      <xdr:col>5</xdr:col>
      <xdr:colOff>0</xdr:colOff>
      <xdr:row>307</xdr:row>
      <xdr:rowOff>0</xdr:rowOff>
    </xdr:to>
    <xdr:sp>
      <xdr:nvSpPr>
        <xdr:cNvPr id="54" name="Line 28"/>
        <xdr:cNvSpPr>
          <a:spLocks/>
        </xdr:cNvSpPr>
      </xdr:nvSpPr>
      <xdr:spPr>
        <a:xfrm>
          <a:off x="9734550" y="1094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55" name="Line 21"/>
        <xdr:cNvSpPr>
          <a:spLocks/>
        </xdr:cNvSpPr>
      </xdr:nvSpPr>
      <xdr:spPr>
        <a:xfrm flipV="1"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56" name="Line 20"/>
        <xdr:cNvSpPr>
          <a:spLocks/>
        </xdr:cNvSpPr>
      </xdr:nvSpPr>
      <xdr:spPr>
        <a:xfrm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57" name="Line 26"/>
        <xdr:cNvSpPr>
          <a:spLocks/>
        </xdr:cNvSpPr>
      </xdr:nvSpPr>
      <xdr:spPr>
        <a:xfrm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58" name="Line 28"/>
        <xdr:cNvSpPr>
          <a:spLocks/>
        </xdr:cNvSpPr>
      </xdr:nvSpPr>
      <xdr:spPr>
        <a:xfrm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59" name="Line 21"/>
        <xdr:cNvSpPr>
          <a:spLocks/>
        </xdr:cNvSpPr>
      </xdr:nvSpPr>
      <xdr:spPr>
        <a:xfrm flipV="1"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60" name="Line 20"/>
        <xdr:cNvSpPr>
          <a:spLocks/>
        </xdr:cNvSpPr>
      </xdr:nvSpPr>
      <xdr:spPr>
        <a:xfrm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61" name="Line 26"/>
        <xdr:cNvSpPr>
          <a:spLocks/>
        </xdr:cNvSpPr>
      </xdr:nvSpPr>
      <xdr:spPr>
        <a:xfrm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5</xdr:col>
      <xdr:colOff>0</xdr:colOff>
      <xdr:row>360</xdr:row>
      <xdr:rowOff>0</xdr:rowOff>
    </xdr:to>
    <xdr:sp>
      <xdr:nvSpPr>
        <xdr:cNvPr id="62" name="Line 28"/>
        <xdr:cNvSpPr>
          <a:spLocks/>
        </xdr:cNvSpPr>
      </xdr:nvSpPr>
      <xdr:spPr>
        <a:xfrm>
          <a:off x="9734550" y="1277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1" name="Line 20"/>
        <xdr:cNvSpPr>
          <a:spLocks/>
        </xdr:cNvSpPr>
      </xdr:nvSpPr>
      <xdr:spPr>
        <a:xfrm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2" name="Line 21"/>
        <xdr:cNvSpPr>
          <a:spLocks/>
        </xdr:cNvSpPr>
      </xdr:nvSpPr>
      <xdr:spPr>
        <a:xfrm flipV="1"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3" name="Line 26"/>
        <xdr:cNvSpPr>
          <a:spLocks/>
        </xdr:cNvSpPr>
      </xdr:nvSpPr>
      <xdr:spPr>
        <a:xfrm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4" name="Line 27"/>
        <xdr:cNvSpPr>
          <a:spLocks/>
        </xdr:cNvSpPr>
      </xdr:nvSpPr>
      <xdr:spPr>
        <a:xfrm flipV="1"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5" name="Line 28"/>
        <xdr:cNvSpPr>
          <a:spLocks/>
        </xdr:cNvSpPr>
      </xdr:nvSpPr>
      <xdr:spPr>
        <a:xfrm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6" name="Line 29"/>
        <xdr:cNvSpPr>
          <a:spLocks/>
        </xdr:cNvSpPr>
      </xdr:nvSpPr>
      <xdr:spPr>
        <a:xfrm flipV="1"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7" name="Line 20"/>
        <xdr:cNvSpPr>
          <a:spLocks/>
        </xdr:cNvSpPr>
      </xdr:nvSpPr>
      <xdr:spPr>
        <a:xfrm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8" name="Line 21"/>
        <xdr:cNvSpPr>
          <a:spLocks/>
        </xdr:cNvSpPr>
      </xdr:nvSpPr>
      <xdr:spPr>
        <a:xfrm flipV="1"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9" name="Line 26"/>
        <xdr:cNvSpPr>
          <a:spLocks/>
        </xdr:cNvSpPr>
      </xdr:nvSpPr>
      <xdr:spPr>
        <a:xfrm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10" name="Line 27"/>
        <xdr:cNvSpPr>
          <a:spLocks/>
        </xdr:cNvSpPr>
      </xdr:nvSpPr>
      <xdr:spPr>
        <a:xfrm flipV="1"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11" name="Line 28"/>
        <xdr:cNvSpPr>
          <a:spLocks/>
        </xdr:cNvSpPr>
      </xdr:nvSpPr>
      <xdr:spPr>
        <a:xfrm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932</xdr:row>
      <xdr:rowOff>0</xdr:rowOff>
    </xdr:from>
    <xdr:to>
      <xdr:col>7</xdr:col>
      <xdr:colOff>0</xdr:colOff>
      <xdr:row>932</xdr:row>
      <xdr:rowOff>0</xdr:rowOff>
    </xdr:to>
    <xdr:sp>
      <xdr:nvSpPr>
        <xdr:cNvPr id="12" name="Line 29"/>
        <xdr:cNvSpPr>
          <a:spLocks/>
        </xdr:cNvSpPr>
      </xdr:nvSpPr>
      <xdr:spPr>
        <a:xfrm flipV="1">
          <a:off x="9534525" y="2307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1066</xdr:row>
      <xdr:rowOff>0</xdr:rowOff>
    </xdr:from>
    <xdr:to>
      <xdr:col>7</xdr:col>
      <xdr:colOff>0</xdr:colOff>
      <xdr:row>1066</xdr:row>
      <xdr:rowOff>0</xdr:rowOff>
    </xdr:to>
    <xdr:sp>
      <xdr:nvSpPr>
        <xdr:cNvPr id="13" name="Line 20"/>
        <xdr:cNvSpPr>
          <a:spLocks/>
        </xdr:cNvSpPr>
      </xdr:nvSpPr>
      <xdr:spPr>
        <a:xfrm>
          <a:off x="9534525" y="2807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1066</xdr:row>
      <xdr:rowOff>0</xdr:rowOff>
    </xdr:from>
    <xdr:to>
      <xdr:col>7</xdr:col>
      <xdr:colOff>0</xdr:colOff>
      <xdr:row>1066</xdr:row>
      <xdr:rowOff>0</xdr:rowOff>
    </xdr:to>
    <xdr:sp>
      <xdr:nvSpPr>
        <xdr:cNvPr id="14" name="Line 26"/>
        <xdr:cNvSpPr>
          <a:spLocks/>
        </xdr:cNvSpPr>
      </xdr:nvSpPr>
      <xdr:spPr>
        <a:xfrm>
          <a:off x="9534525" y="2807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1066</xdr:row>
      <xdr:rowOff>0</xdr:rowOff>
    </xdr:from>
    <xdr:to>
      <xdr:col>7</xdr:col>
      <xdr:colOff>0</xdr:colOff>
      <xdr:row>1066</xdr:row>
      <xdr:rowOff>0</xdr:rowOff>
    </xdr:to>
    <xdr:sp>
      <xdr:nvSpPr>
        <xdr:cNvPr id="15" name="Line 28"/>
        <xdr:cNvSpPr>
          <a:spLocks/>
        </xdr:cNvSpPr>
      </xdr:nvSpPr>
      <xdr:spPr>
        <a:xfrm>
          <a:off x="9534525" y="2807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1066</xdr:row>
      <xdr:rowOff>0</xdr:rowOff>
    </xdr:from>
    <xdr:to>
      <xdr:col>7</xdr:col>
      <xdr:colOff>0</xdr:colOff>
      <xdr:row>1066</xdr:row>
      <xdr:rowOff>0</xdr:rowOff>
    </xdr:to>
    <xdr:sp>
      <xdr:nvSpPr>
        <xdr:cNvPr id="16" name="Line 20"/>
        <xdr:cNvSpPr>
          <a:spLocks/>
        </xdr:cNvSpPr>
      </xdr:nvSpPr>
      <xdr:spPr>
        <a:xfrm>
          <a:off x="9534525" y="2807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1066</xdr:row>
      <xdr:rowOff>0</xdr:rowOff>
    </xdr:from>
    <xdr:to>
      <xdr:col>7</xdr:col>
      <xdr:colOff>0</xdr:colOff>
      <xdr:row>1066</xdr:row>
      <xdr:rowOff>0</xdr:rowOff>
    </xdr:to>
    <xdr:sp>
      <xdr:nvSpPr>
        <xdr:cNvPr id="17" name="Line 26"/>
        <xdr:cNvSpPr>
          <a:spLocks/>
        </xdr:cNvSpPr>
      </xdr:nvSpPr>
      <xdr:spPr>
        <a:xfrm>
          <a:off x="9534525" y="2807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1066</xdr:row>
      <xdr:rowOff>0</xdr:rowOff>
    </xdr:from>
    <xdr:to>
      <xdr:col>7</xdr:col>
      <xdr:colOff>0</xdr:colOff>
      <xdr:row>1066</xdr:row>
      <xdr:rowOff>0</xdr:rowOff>
    </xdr:to>
    <xdr:sp>
      <xdr:nvSpPr>
        <xdr:cNvPr id="18" name="Line 28"/>
        <xdr:cNvSpPr>
          <a:spLocks/>
        </xdr:cNvSpPr>
      </xdr:nvSpPr>
      <xdr:spPr>
        <a:xfrm>
          <a:off x="9534525" y="2807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19" name="Line 21"/>
        <xdr:cNvSpPr>
          <a:spLocks/>
        </xdr:cNvSpPr>
      </xdr:nvSpPr>
      <xdr:spPr>
        <a:xfrm flipV="1"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1" name="Line 26"/>
        <xdr:cNvSpPr>
          <a:spLocks/>
        </xdr:cNvSpPr>
      </xdr:nvSpPr>
      <xdr:spPr>
        <a:xfrm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2" name="Line 28"/>
        <xdr:cNvSpPr>
          <a:spLocks/>
        </xdr:cNvSpPr>
      </xdr:nvSpPr>
      <xdr:spPr>
        <a:xfrm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3" name="Line 21"/>
        <xdr:cNvSpPr>
          <a:spLocks/>
        </xdr:cNvSpPr>
      </xdr:nvSpPr>
      <xdr:spPr>
        <a:xfrm flipV="1"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4" name="Line 20"/>
        <xdr:cNvSpPr>
          <a:spLocks/>
        </xdr:cNvSpPr>
      </xdr:nvSpPr>
      <xdr:spPr>
        <a:xfrm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5" name="Line 26"/>
        <xdr:cNvSpPr>
          <a:spLocks/>
        </xdr:cNvSpPr>
      </xdr:nvSpPr>
      <xdr:spPr>
        <a:xfrm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1071</xdr:row>
      <xdr:rowOff>0</xdr:rowOff>
    </xdr:from>
    <xdr:to>
      <xdr:col>7</xdr:col>
      <xdr:colOff>0</xdr:colOff>
      <xdr:row>1071</xdr:row>
      <xdr:rowOff>0</xdr:rowOff>
    </xdr:to>
    <xdr:sp>
      <xdr:nvSpPr>
        <xdr:cNvPr id="26" name="Line 28"/>
        <xdr:cNvSpPr>
          <a:spLocks/>
        </xdr:cNvSpPr>
      </xdr:nvSpPr>
      <xdr:spPr>
        <a:xfrm>
          <a:off x="9534525" y="2819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27" name="Line 20"/>
        <xdr:cNvSpPr>
          <a:spLocks/>
        </xdr:cNvSpPr>
      </xdr:nvSpPr>
      <xdr:spPr>
        <a:xfrm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28" name="Line 21"/>
        <xdr:cNvSpPr>
          <a:spLocks/>
        </xdr:cNvSpPr>
      </xdr:nvSpPr>
      <xdr:spPr>
        <a:xfrm flipV="1"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29" name="Line 26"/>
        <xdr:cNvSpPr>
          <a:spLocks/>
        </xdr:cNvSpPr>
      </xdr:nvSpPr>
      <xdr:spPr>
        <a:xfrm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0" name="Line 27"/>
        <xdr:cNvSpPr>
          <a:spLocks/>
        </xdr:cNvSpPr>
      </xdr:nvSpPr>
      <xdr:spPr>
        <a:xfrm flipV="1"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1" name="Line 28"/>
        <xdr:cNvSpPr>
          <a:spLocks/>
        </xdr:cNvSpPr>
      </xdr:nvSpPr>
      <xdr:spPr>
        <a:xfrm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2" name="Line 29"/>
        <xdr:cNvSpPr>
          <a:spLocks/>
        </xdr:cNvSpPr>
      </xdr:nvSpPr>
      <xdr:spPr>
        <a:xfrm flipV="1"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3" name="Line 20"/>
        <xdr:cNvSpPr>
          <a:spLocks/>
        </xdr:cNvSpPr>
      </xdr:nvSpPr>
      <xdr:spPr>
        <a:xfrm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4" name="Line 21"/>
        <xdr:cNvSpPr>
          <a:spLocks/>
        </xdr:cNvSpPr>
      </xdr:nvSpPr>
      <xdr:spPr>
        <a:xfrm flipV="1"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5" name="Line 26"/>
        <xdr:cNvSpPr>
          <a:spLocks/>
        </xdr:cNvSpPr>
      </xdr:nvSpPr>
      <xdr:spPr>
        <a:xfrm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6" name="Line 27"/>
        <xdr:cNvSpPr>
          <a:spLocks/>
        </xdr:cNvSpPr>
      </xdr:nvSpPr>
      <xdr:spPr>
        <a:xfrm flipV="1"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7" name="Line 28"/>
        <xdr:cNvSpPr>
          <a:spLocks/>
        </xdr:cNvSpPr>
      </xdr:nvSpPr>
      <xdr:spPr>
        <a:xfrm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0</xdr:rowOff>
    </xdr:from>
    <xdr:to>
      <xdr:col>7</xdr:col>
      <xdr:colOff>0</xdr:colOff>
      <xdr:row>562</xdr:row>
      <xdr:rowOff>0</xdr:rowOff>
    </xdr:to>
    <xdr:sp>
      <xdr:nvSpPr>
        <xdr:cNvPr id="38" name="Line 29"/>
        <xdr:cNvSpPr>
          <a:spLocks/>
        </xdr:cNvSpPr>
      </xdr:nvSpPr>
      <xdr:spPr>
        <a:xfrm flipV="1">
          <a:off x="95345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804</xdr:row>
      <xdr:rowOff>0</xdr:rowOff>
    </xdr:from>
    <xdr:to>
      <xdr:col>7</xdr:col>
      <xdr:colOff>0</xdr:colOff>
      <xdr:row>804</xdr:row>
      <xdr:rowOff>0</xdr:rowOff>
    </xdr:to>
    <xdr:sp>
      <xdr:nvSpPr>
        <xdr:cNvPr id="39" name="Line 20"/>
        <xdr:cNvSpPr>
          <a:spLocks/>
        </xdr:cNvSpPr>
      </xdr:nvSpPr>
      <xdr:spPr>
        <a:xfrm>
          <a:off x="9534525" y="1818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809</xdr:row>
      <xdr:rowOff>0</xdr:rowOff>
    </xdr:from>
    <xdr:to>
      <xdr:col>7</xdr:col>
      <xdr:colOff>0</xdr:colOff>
      <xdr:row>809</xdr:row>
      <xdr:rowOff>0</xdr:rowOff>
    </xdr:to>
    <xdr:sp>
      <xdr:nvSpPr>
        <xdr:cNvPr id="40" name="Line 21"/>
        <xdr:cNvSpPr>
          <a:spLocks/>
        </xdr:cNvSpPr>
      </xdr:nvSpPr>
      <xdr:spPr>
        <a:xfrm flipV="1">
          <a:off x="9534525" y="18301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41" name="Line 26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799</xdr:row>
      <xdr:rowOff>0</xdr:rowOff>
    </xdr:from>
    <xdr:to>
      <xdr:col>7</xdr:col>
      <xdr:colOff>0</xdr:colOff>
      <xdr:row>799</xdr:row>
      <xdr:rowOff>0</xdr:rowOff>
    </xdr:to>
    <xdr:sp>
      <xdr:nvSpPr>
        <xdr:cNvPr id="42" name="Line 27"/>
        <xdr:cNvSpPr>
          <a:spLocks/>
        </xdr:cNvSpPr>
      </xdr:nvSpPr>
      <xdr:spPr>
        <a:xfrm flipV="1">
          <a:off x="9534525" y="1808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43" name="Line 28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799</xdr:row>
      <xdr:rowOff>0</xdr:rowOff>
    </xdr:from>
    <xdr:to>
      <xdr:col>7</xdr:col>
      <xdr:colOff>0</xdr:colOff>
      <xdr:row>799</xdr:row>
      <xdr:rowOff>0</xdr:rowOff>
    </xdr:to>
    <xdr:sp>
      <xdr:nvSpPr>
        <xdr:cNvPr id="44" name="Line 29"/>
        <xdr:cNvSpPr>
          <a:spLocks/>
        </xdr:cNvSpPr>
      </xdr:nvSpPr>
      <xdr:spPr>
        <a:xfrm flipV="1">
          <a:off x="9534525" y="1808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806</xdr:row>
      <xdr:rowOff>0</xdr:rowOff>
    </xdr:from>
    <xdr:to>
      <xdr:col>7</xdr:col>
      <xdr:colOff>0</xdr:colOff>
      <xdr:row>806</xdr:row>
      <xdr:rowOff>0</xdr:rowOff>
    </xdr:to>
    <xdr:sp>
      <xdr:nvSpPr>
        <xdr:cNvPr id="45" name="Line 20"/>
        <xdr:cNvSpPr>
          <a:spLocks/>
        </xdr:cNvSpPr>
      </xdr:nvSpPr>
      <xdr:spPr>
        <a:xfrm>
          <a:off x="9534525" y="18229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816</xdr:row>
      <xdr:rowOff>0</xdr:rowOff>
    </xdr:from>
    <xdr:to>
      <xdr:col>7</xdr:col>
      <xdr:colOff>0</xdr:colOff>
      <xdr:row>816</xdr:row>
      <xdr:rowOff>0</xdr:rowOff>
    </xdr:to>
    <xdr:sp>
      <xdr:nvSpPr>
        <xdr:cNvPr id="46" name="Line 21"/>
        <xdr:cNvSpPr>
          <a:spLocks/>
        </xdr:cNvSpPr>
      </xdr:nvSpPr>
      <xdr:spPr>
        <a:xfrm flipV="1">
          <a:off x="9534525" y="18468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804</xdr:row>
      <xdr:rowOff>0</xdr:rowOff>
    </xdr:from>
    <xdr:to>
      <xdr:col>7</xdr:col>
      <xdr:colOff>0</xdr:colOff>
      <xdr:row>804</xdr:row>
      <xdr:rowOff>0</xdr:rowOff>
    </xdr:to>
    <xdr:sp>
      <xdr:nvSpPr>
        <xdr:cNvPr id="47" name="Line 26"/>
        <xdr:cNvSpPr>
          <a:spLocks/>
        </xdr:cNvSpPr>
      </xdr:nvSpPr>
      <xdr:spPr>
        <a:xfrm>
          <a:off x="9534525" y="1818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805</xdr:row>
      <xdr:rowOff>0</xdr:rowOff>
    </xdr:from>
    <xdr:to>
      <xdr:col>7</xdr:col>
      <xdr:colOff>0</xdr:colOff>
      <xdr:row>805</xdr:row>
      <xdr:rowOff>0</xdr:rowOff>
    </xdr:to>
    <xdr:sp>
      <xdr:nvSpPr>
        <xdr:cNvPr id="48" name="Line 27"/>
        <xdr:cNvSpPr>
          <a:spLocks/>
        </xdr:cNvSpPr>
      </xdr:nvSpPr>
      <xdr:spPr>
        <a:xfrm flipV="1">
          <a:off x="9534525" y="1820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804</xdr:row>
      <xdr:rowOff>0</xdr:rowOff>
    </xdr:from>
    <xdr:to>
      <xdr:col>7</xdr:col>
      <xdr:colOff>0</xdr:colOff>
      <xdr:row>804</xdr:row>
      <xdr:rowOff>0</xdr:rowOff>
    </xdr:to>
    <xdr:sp>
      <xdr:nvSpPr>
        <xdr:cNvPr id="49" name="Line 28"/>
        <xdr:cNvSpPr>
          <a:spLocks/>
        </xdr:cNvSpPr>
      </xdr:nvSpPr>
      <xdr:spPr>
        <a:xfrm>
          <a:off x="9534525" y="18182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805</xdr:row>
      <xdr:rowOff>0</xdr:rowOff>
    </xdr:from>
    <xdr:to>
      <xdr:col>7</xdr:col>
      <xdr:colOff>0</xdr:colOff>
      <xdr:row>805</xdr:row>
      <xdr:rowOff>0</xdr:rowOff>
    </xdr:to>
    <xdr:sp>
      <xdr:nvSpPr>
        <xdr:cNvPr id="50" name="Line 29"/>
        <xdr:cNvSpPr>
          <a:spLocks/>
        </xdr:cNvSpPr>
      </xdr:nvSpPr>
      <xdr:spPr>
        <a:xfrm flipV="1">
          <a:off x="9534525" y="1820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51" name="Line 20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52" name="Line 26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53" name="Line 28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54" name="Line 20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55" name="Line 26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56" name="Line 28"/>
        <xdr:cNvSpPr>
          <a:spLocks/>
        </xdr:cNvSpPr>
      </xdr:nvSpPr>
      <xdr:spPr>
        <a:xfrm>
          <a:off x="9534525" y="17967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57" name="Line 21"/>
        <xdr:cNvSpPr>
          <a:spLocks/>
        </xdr:cNvSpPr>
      </xdr:nvSpPr>
      <xdr:spPr>
        <a:xfrm flipV="1"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58" name="Line 20"/>
        <xdr:cNvSpPr>
          <a:spLocks/>
        </xdr:cNvSpPr>
      </xdr:nvSpPr>
      <xdr:spPr>
        <a:xfrm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59" name="Line 26"/>
        <xdr:cNvSpPr>
          <a:spLocks/>
        </xdr:cNvSpPr>
      </xdr:nvSpPr>
      <xdr:spPr>
        <a:xfrm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60" name="Line 28"/>
        <xdr:cNvSpPr>
          <a:spLocks/>
        </xdr:cNvSpPr>
      </xdr:nvSpPr>
      <xdr:spPr>
        <a:xfrm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61" name="Line 21"/>
        <xdr:cNvSpPr>
          <a:spLocks/>
        </xdr:cNvSpPr>
      </xdr:nvSpPr>
      <xdr:spPr>
        <a:xfrm flipV="1"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62" name="Line 20"/>
        <xdr:cNvSpPr>
          <a:spLocks/>
        </xdr:cNvSpPr>
      </xdr:nvSpPr>
      <xdr:spPr>
        <a:xfrm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63" name="Line 26"/>
        <xdr:cNvSpPr>
          <a:spLocks/>
        </xdr:cNvSpPr>
      </xdr:nvSpPr>
      <xdr:spPr>
        <a:xfrm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819</xdr:row>
      <xdr:rowOff>0</xdr:rowOff>
    </xdr:from>
    <xdr:to>
      <xdr:col>7</xdr:col>
      <xdr:colOff>0</xdr:colOff>
      <xdr:row>819</xdr:row>
      <xdr:rowOff>0</xdr:rowOff>
    </xdr:to>
    <xdr:sp>
      <xdr:nvSpPr>
        <xdr:cNvPr id="64" name="Line 28"/>
        <xdr:cNvSpPr>
          <a:spLocks/>
        </xdr:cNvSpPr>
      </xdr:nvSpPr>
      <xdr:spPr>
        <a:xfrm>
          <a:off x="9534525" y="1853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789</xdr:row>
      <xdr:rowOff>0</xdr:rowOff>
    </xdr:from>
    <xdr:to>
      <xdr:col>7</xdr:col>
      <xdr:colOff>0</xdr:colOff>
      <xdr:row>789</xdr:row>
      <xdr:rowOff>0</xdr:rowOff>
    </xdr:to>
    <xdr:sp>
      <xdr:nvSpPr>
        <xdr:cNvPr id="65" name="Line 20"/>
        <xdr:cNvSpPr>
          <a:spLocks/>
        </xdr:cNvSpPr>
      </xdr:nvSpPr>
      <xdr:spPr>
        <a:xfrm>
          <a:off x="9534525" y="1787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sp>
      <xdr:nvSpPr>
        <xdr:cNvPr id="66" name="Line 21"/>
        <xdr:cNvSpPr>
          <a:spLocks/>
        </xdr:cNvSpPr>
      </xdr:nvSpPr>
      <xdr:spPr>
        <a:xfrm flipV="1">
          <a:off x="9534525" y="1801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774</xdr:row>
      <xdr:rowOff>0</xdr:rowOff>
    </xdr:from>
    <xdr:to>
      <xdr:col>7</xdr:col>
      <xdr:colOff>0</xdr:colOff>
      <xdr:row>774</xdr:row>
      <xdr:rowOff>0</xdr:rowOff>
    </xdr:to>
    <xdr:sp>
      <xdr:nvSpPr>
        <xdr:cNvPr id="67" name="Line 26"/>
        <xdr:cNvSpPr>
          <a:spLocks/>
        </xdr:cNvSpPr>
      </xdr:nvSpPr>
      <xdr:spPr>
        <a:xfrm>
          <a:off x="9534525" y="1756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783</xdr:row>
      <xdr:rowOff>0</xdr:rowOff>
    </xdr:from>
    <xdr:to>
      <xdr:col>7</xdr:col>
      <xdr:colOff>0</xdr:colOff>
      <xdr:row>783</xdr:row>
      <xdr:rowOff>0</xdr:rowOff>
    </xdr:to>
    <xdr:sp>
      <xdr:nvSpPr>
        <xdr:cNvPr id="68" name="Line 27"/>
        <xdr:cNvSpPr>
          <a:spLocks/>
        </xdr:cNvSpPr>
      </xdr:nvSpPr>
      <xdr:spPr>
        <a:xfrm flipV="1">
          <a:off x="9534525" y="1772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774</xdr:row>
      <xdr:rowOff>0</xdr:rowOff>
    </xdr:from>
    <xdr:to>
      <xdr:col>7</xdr:col>
      <xdr:colOff>0</xdr:colOff>
      <xdr:row>774</xdr:row>
      <xdr:rowOff>0</xdr:rowOff>
    </xdr:to>
    <xdr:sp>
      <xdr:nvSpPr>
        <xdr:cNvPr id="69" name="Line 28"/>
        <xdr:cNvSpPr>
          <a:spLocks/>
        </xdr:cNvSpPr>
      </xdr:nvSpPr>
      <xdr:spPr>
        <a:xfrm>
          <a:off x="9534525" y="1756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783</xdr:row>
      <xdr:rowOff>0</xdr:rowOff>
    </xdr:from>
    <xdr:to>
      <xdr:col>7</xdr:col>
      <xdr:colOff>0</xdr:colOff>
      <xdr:row>783</xdr:row>
      <xdr:rowOff>0</xdr:rowOff>
    </xdr:to>
    <xdr:sp>
      <xdr:nvSpPr>
        <xdr:cNvPr id="70" name="Line 29"/>
        <xdr:cNvSpPr>
          <a:spLocks/>
        </xdr:cNvSpPr>
      </xdr:nvSpPr>
      <xdr:spPr>
        <a:xfrm flipV="1">
          <a:off x="9534525" y="1772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791</xdr:row>
      <xdr:rowOff>0</xdr:rowOff>
    </xdr:from>
    <xdr:to>
      <xdr:col>7</xdr:col>
      <xdr:colOff>0</xdr:colOff>
      <xdr:row>791</xdr:row>
      <xdr:rowOff>0</xdr:rowOff>
    </xdr:to>
    <xdr:sp>
      <xdr:nvSpPr>
        <xdr:cNvPr id="71" name="Line 20"/>
        <xdr:cNvSpPr>
          <a:spLocks/>
        </xdr:cNvSpPr>
      </xdr:nvSpPr>
      <xdr:spPr>
        <a:xfrm>
          <a:off x="9534525" y="17920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808</xdr:row>
      <xdr:rowOff>0</xdr:rowOff>
    </xdr:from>
    <xdr:to>
      <xdr:col>7</xdr:col>
      <xdr:colOff>0</xdr:colOff>
      <xdr:row>808</xdr:row>
      <xdr:rowOff>0</xdr:rowOff>
    </xdr:to>
    <xdr:sp>
      <xdr:nvSpPr>
        <xdr:cNvPr id="72" name="Line 21"/>
        <xdr:cNvSpPr>
          <a:spLocks/>
        </xdr:cNvSpPr>
      </xdr:nvSpPr>
      <xdr:spPr>
        <a:xfrm flipV="1">
          <a:off x="9534525" y="18277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789</xdr:row>
      <xdr:rowOff>0</xdr:rowOff>
    </xdr:from>
    <xdr:to>
      <xdr:col>7</xdr:col>
      <xdr:colOff>0</xdr:colOff>
      <xdr:row>789</xdr:row>
      <xdr:rowOff>0</xdr:rowOff>
    </xdr:to>
    <xdr:sp>
      <xdr:nvSpPr>
        <xdr:cNvPr id="73" name="Line 26"/>
        <xdr:cNvSpPr>
          <a:spLocks/>
        </xdr:cNvSpPr>
      </xdr:nvSpPr>
      <xdr:spPr>
        <a:xfrm>
          <a:off x="9534525" y="1787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790</xdr:row>
      <xdr:rowOff>0</xdr:rowOff>
    </xdr:from>
    <xdr:to>
      <xdr:col>7</xdr:col>
      <xdr:colOff>0</xdr:colOff>
      <xdr:row>790</xdr:row>
      <xdr:rowOff>0</xdr:rowOff>
    </xdr:to>
    <xdr:sp>
      <xdr:nvSpPr>
        <xdr:cNvPr id="74" name="Line 27"/>
        <xdr:cNvSpPr>
          <a:spLocks/>
        </xdr:cNvSpPr>
      </xdr:nvSpPr>
      <xdr:spPr>
        <a:xfrm flipV="1">
          <a:off x="9534525" y="1789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789</xdr:row>
      <xdr:rowOff>0</xdr:rowOff>
    </xdr:from>
    <xdr:to>
      <xdr:col>7</xdr:col>
      <xdr:colOff>0</xdr:colOff>
      <xdr:row>789</xdr:row>
      <xdr:rowOff>0</xdr:rowOff>
    </xdr:to>
    <xdr:sp>
      <xdr:nvSpPr>
        <xdr:cNvPr id="75" name="Line 28"/>
        <xdr:cNvSpPr>
          <a:spLocks/>
        </xdr:cNvSpPr>
      </xdr:nvSpPr>
      <xdr:spPr>
        <a:xfrm>
          <a:off x="9534525" y="1787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790</xdr:row>
      <xdr:rowOff>0</xdr:rowOff>
    </xdr:from>
    <xdr:to>
      <xdr:col>7</xdr:col>
      <xdr:colOff>0</xdr:colOff>
      <xdr:row>790</xdr:row>
      <xdr:rowOff>0</xdr:rowOff>
    </xdr:to>
    <xdr:sp>
      <xdr:nvSpPr>
        <xdr:cNvPr id="76" name="Line 29"/>
        <xdr:cNvSpPr>
          <a:spLocks/>
        </xdr:cNvSpPr>
      </xdr:nvSpPr>
      <xdr:spPr>
        <a:xfrm flipV="1">
          <a:off x="9534525" y="1789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0</xdr:colOff>
      <xdr:row>777</xdr:row>
      <xdr:rowOff>0</xdr:rowOff>
    </xdr:to>
    <xdr:sp>
      <xdr:nvSpPr>
        <xdr:cNvPr id="77" name="Line 20"/>
        <xdr:cNvSpPr>
          <a:spLocks/>
        </xdr:cNvSpPr>
      </xdr:nvSpPr>
      <xdr:spPr>
        <a:xfrm>
          <a:off x="9534525" y="1758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0</xdr:colOff>
      <xdr:row>777</xdr:row>
      <xdr:rowOff>0</xdr:rowOff>
    </xdr:to>
    <xdr:sp>
      <xdr:nvSpPr>
        <xdr:cNvPr id="78" name="Line 26"/>
        <xdr:cNvSpPr>
          <a:spLocks/>
        </xdr:cNvSpPr>
      </xdr:nvSpPr>
      <xdr:spPr>
        <a:xfrm>
          <a:off x="9534525" y="1758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0</xdr:colOff>
      <xdr:row>777</xdr:row>
      <xdr:rowOff>0</xdr:rowOff>
    </xdr:to>
    <xdr:sp>
      <xdr:nvSpPr>
        <xdr:cNvPr id="79" name="Line 28"/>
        <xdr:cNvSpPr>
          <a:spLocks/>
        </xdr:cNvSpPr>
      </xdr:nvSpPr>
      <xdr:spPr>
        <a:xfrm>
          <a:off x="9534525" y="1758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0</xdr:colOff>
      <xdr:row>777</xdr:row>
      <xdr:rowOff>0</xdr:rowOff>
    </xdr:to>
    <xdr:sp>
      <xdr:nvSpPr>
        <xdr:cNvPr id="80" name="Line 20"/>
        <xdr:cNvSpPr>
          <a:spLocks/>
        </xdr:cNvSpPr>
      </xdr:nvSpPr>
      <xdr:spPr>
        <a:xfrm>
          <a:off x="9534525" y="1758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0</xdr:colOff>
      <xdr:row>777</xdr:row>
      <xdr:rowOff>0</xdr:rowOff>
    </xdr:to>
    <xdr:sp>
      <xdr:nvSpPr>
        <xdr:cNvPr id="81" name="Line 26"/>
        <xdr:cNvSpPr>
          <a:spLocks/>
        </xdr:cNvSpPr>
      </xdr:nvSpPr>
      <xdr:spPr>
        <a:xfrm>
          <a:off x="9534525" y="1758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0</xdr:colOff>
      <xdr:row>777</xdr:row>
      <xdr:rowOff>0</xdr:rowOff>
    </xdr:to>
    <xdr:sp>
      <xdr:nvSpPr>
        <xdr:cNvPr id="82" name="Line 28"/>
        <xdr:cNvSpPr>
          <a:spLocks/>
        </xdr:cNvSpPr>
      </xdr:nvSpPr>
      <xdr:spPr>
        <a:xfrm>
          <a:off x="9534525" y="1758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3" name="Line 21"/>
        <xdr:cNvSpPr>
          <a:spLocks/>
        </xdr:cNvSpPr>
      </xdr:nvSpPr>
      <xdr:spPr>
        <a:xfrm flipV="1"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4" name="Line 20"/>
        <xdr:cNvSpPr>
          <a:spLocks/>
        </xdr:cNvSpPr>
      </xdr:nvSpPr>
      <xdr:spPr>
        <a:xfrm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5" name="Line 26"/>
        <xdr:cNvSpPr>
          <a:spLocks/>
        </xdr:cNvSpPr>
      </xdr:nvSpPr>
      <xdr:spPr>
        <a:xfrm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6" name="Line 28"/>
        <xdr:cNvSpPr>
          <a:spLocks/>
        </xdr:cNvSpPr>
      </xdr:nvSpPr>
      <xdr:spPr>
        <a:xfrm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7" name="Line 21"/>
        <xdr:cNvSpPr>
          <a:spLocks/>
        </xdr:cNvSpPr>
      </xdr:nvSpPr>
      <xdr:spPr>
        <a:xfrm flipV="1"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8" name="Line 20"/>
        <xdr:cNvSpPr>
          <a:spLocks/>
        </xdr:cNvSpPr>
      </xdr:nvSpPr>
      <xdr:spPr>
        <a:xfrm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89" name="Line 26"/>
        <xdr:cNvSpPr>
          <a:spLocks/>
        </xdr:cNvSpPr>
      </xdr:nvSpPr>
      <xdr:spPr>
        <a:xfrm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812</xdr:row>
      <xdr:rowOff>0</xdr:rowOff>
    </xdr:from>
    <xdr:to>
      <xdr:col>7</xdr:col>
      <xdr:colOff>0</xdr:colOff>
      <xdr:row>812</xdr:row>
      <xdr:rowOff>0</xdr:rowOff>
    </xdr:to>
    <xdr:sp>
      <xdr:nvSpPr>
        <xdr:cNvPr id="90" name="Line 28"/>
        <xdr:cNvSpPr>
          <a:spLocks/>
        </xdr:cNvSpPr>
      </xdr:nvSpPr>
      <xdr:spPr>
        <a:xfrm>
          <a:off x="9534525" y="1837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3"/>
  <sheetViews>
    <sheetView tabSelected="1" view="pageBreakPreview" zoomScale="80" zoomScaleNormal="75" zoomScaleSheetLayoutView="80" zoomScalePageLayoutView="0" workbookViewId="0" topLeftCell="A1">
      <pane xSplit="6" ySplit="12" topLeftCell="G102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554" sqref="G554"/>
    </sheetView>
  </sheetViews>
  <sheetFormatPr defaultColWidth="9.140625" defaultRowHeight="12.75"/>
  <cols>
    <col min="1" max="1" width="93.28125" style="189" customWidth="1"/>
    <col min="2" max="2" width="7.00390625" style="32" customWidth="1"/>
    <col min="3" max="3" width="10.7109375" style="32" bestFit="1" customWidth="1"/>
    <col min="4" max="4" width="9.140625" style="82" customWidth="1"/>
    <col min="5" max="5" width="18.00390625" style="32" customWidth="1"/>
    <col min="6" max="6" width="7.7109375" style="32" customWidth="1"/>
    <col min="7" max="7" width="32.28125" style="32" customWidth="1"/>
    <col min="8" max="8" width="21.28125" style="32" bestFit="1" customWidth="1"/>
    <col min="9" max="9" width="19.57421875" style="32" bestFit="1" customWidth="1"/>
    <col min="10" max="10" width="9.140625" style="32" customWidth="1"/>
    <col min="11" max="11" width="20.8515625" style="32" customWidth="1"/>
    <col min="12" max="12" width="9.140625" style="32" customWidth="1"/>
    <col min="13" max="13" width="19.57421875" style="32" bestFit="1" customWidth="1"/>
    <col min="14" max="16384" width="9.140625" style="32" customWidth="1"/>
  </cols>
  <sheetData>
    <row r="1" spans="1:7" ht="18.75">
      <c r="A1" s="224"/>
      <c r="C1" s="82"/>
      <c r="E1" s="225"/>
      <c r="G1" s="225" t="s">
        <v>437</v>
      </c>
    </row>
    <row r="2" spans="1:7" ht="18.75">
      <c r="A2" s="224"/>
      <c r="C2" s="82"/>
      <c r="E2" s="225"/>
      <c r="G2" s="225" t="s">
        <v>260</v>
      </c>
    </row>
    <row r="3" spans="1:7" ht="18.75">
      <c r="A3" s="224"/>
      <c r="C3" s="82"/>
      <c r="E3" s="225"/>
      <c r="G3" s="225" t="s">
        <v>261</v>
      </c>
    </row>
    <row r="4" spans="1:7" ht="18.75">
      <c r="A4" s="224"/>
      <c r="C4" s="82"/>
      <c r="E4" s="225"/>
      <c r="G4" s="225" t="s">
        <v>262</v>
      </c>
    </row>
    <row r="5" spans="3:6" ht="18.75">
      <c r="C5" s="82"/>
      <c r="F5" s="226"/>
    </row>
    <row r="6" spans="1:7" ht="20.25">
      <c r="A6" s="303" t="s">
        <v>25</v>
      </c>
      <c r="B6" s="303"/>
      <c r="C6" s="303"/>
      <c r="D6" s="303"/>
      <c r="E6" s="303"/>
      <c r="F6" s="303"/>
      <c r="G6" s="303"/>
    </row>
    <row r="7" ht="18.75">
      <c r="D7" s="32"/>
    </row>
    <row r="8" spans="1:7" ht="18.75">
      <c r="A8" s="190"/>
      <c r="G8" s="157" t="s">
        <v>269</v>
      </c>
    </row>
    <row r="9" spans="1:7" ht="18.75" customHeight="1">
      <c r="A9" s="305" t="s">
        <v>229</v>
      </c>
      <c r="B9" s="305" t="s">
        <v>233</v>
      </c>
      <c r="C9" s="305"/>
      <c r="D9" s="305"/>
      <c r="E9" s="305"/>
      <c r="F9" s="305"/>
      <c r="G9" s="304" t="s">
        <v>16</v>
      </c>
    </row>
    <row r="10" spans="1:7" s="83" customFormat="1" ht="21.75" customHeight="1">
      <c r="A10" s="305"/>
      <c r="B10" s="306" t="s">
        <v>91</v>
      </c>
      <c r="C10" s="302" t="s">
        <v>92</v>
      </c>
      <c r="D10" s="302" t="s">
        <v>93</v>
      </c>
      <c r="E10" s="302" t="s">
        <v>94</v>
      </c>
      <c r="F10" s="302" t="s">
        <v>95</v>
      </c>
      <c r="G10" s="304"/>
    </row>
    <row r="11" spans="1:7" s="83" customFormat="1" ht="71.25" customHeight="1">
      <c r="A11" s="305"/>
      <c r="B11" s="306"/>
      <c r="C11" s="302"/>
      <c r="D11" s="302"/>
      <c r="E11" s="302"/>
      <c r="F11" s="302"/>
      <c r="G11" s="304"/>
    </row>
    <row r="12" spans="1:7" s="86" customFormat="1" ht="18.75">
      <c r="A12" s="85">
        <v>1</v>
      </c>
      <c r="B12" s="85">
        <v>2</v>
      </c>
      <c r="C12" s="84">
        <v>3</v>
      </c>
      <c r="D12" s="84">
        <v>4</v>
      </c>
      <c r="E12" s="84">
        <v>5</v>
      </c>
      <c r="F12" s="85">
        <v>6</v>
      </c>
      <c r="G12" s="84">
        <v>7</v>
      </c>
    </row>
    <row r="13" spans="1:9" ht="56.25">
      <c r="A13" s="47" t="s">
        <v>8</v>
      </c>
      <c r="B13" s="48">
        <v>341</v>
      </c>
      <c r="C13" s="15" t="s">
        <v>96</v>
      </c>
      <c r="D13" s="15" t="s">
        <v>96</v>
      </c>
      <c r="E13" s="15" t="s">
        <v>97</v>
      </c>
      <c r="F13" s="15" t="s">
        <v>98</v>
      </c>
      <c r="G13" s="183">
        <f>G14+G41</f>
        <v>175917591</v>
      </c>
      <c r="H13" s="200"/>
      <c r="I13" s="89"/>
    </row>
    <row r="14" spans="1:7" ht="18.75">
      <c r="A14" s="12" t="s">
        <v>120</v>
      </c>
      <c r="B14" s="10">
        <v>341</v>
      </c>
      <c r="C14" s="11" t="s">
        <v>110</v>
      </c>
      <c r="D14" s="8" t="s">
        <v>96</v>
      </c>
      <c r="E14" s="8" t="s">
        <v>97</v>
      </c>
      <c r="F14" s="8" t="s">
        <v>98</v>
      </c>
      <c r="G14" s="184">
        <f>G15+G26</f>
        <v>35395487</v>
      </c>
    </row>
    <row r="15" spans="1:7" ht="18.75">
      <c r="A15" s="39" t="s">
        <v>121</v>
      </c>
      <c r="B15" s="10">
        <v>341</v>
      </c>
      <c r="C15" s="11" t="s">
        <v>110</v>
      </c>
      <c r="D15" s="8" t="s">
        <v>101</v>
      </c>
      <c r="E15" s="8" t="s">
        <v>97</v>
      </c>
      <c r="F15" s="8" t="s">
        <v>98</v>
      </c>
      <c r="G15" s="184">
        <f>G16</f>
        <v>33504919</v>
      </c>
    </row>
    <row r="16" spans="1:7" ht="18.75">
      <c r="A16" s="39" t="s">
        <v>159</v>
      </c>
      <c r="B16" s="10">
        <v>341</v>
      </c>
      <c r="C16" s="11" t="s">
        <v>110</v>
      </c>
      <c r="D16" s="8" t="s">
        <v>101</v>
      </c>
      <c r="E16" s="8" t="s">
        <v>361</v>
      </c>
      <c r="F16" s="8" t="s">
        <v>98</v>
      </c>
      <c r="G16" s="184">
        <f>G17</f>
        <v>33504919</v>
      </c>
    </row>
    <row r="17" spans="1:7" ht="18.75">
      <c r="A17" s="39" t="s">
        <v>133</v>
      </c>
      <c r="B17" s="10">
        <v>341</v>
      </c>
      <c r="C17" s="11" t="s">
        <v>110</v>
      </c>
      <c r="D17" s="8" t="s">
        <v>101</v>
      </c>
      <c r="E17" s="8" t="s">
        <v>294</v>
      </c>
      <c r="F17" s="8" t="s">
        <v>98</v>
      </c>
      <c r="G17" s="184">
        <f>G18+G22</f>
        <v>33504919</v>
      </c>
    </row>
    <row r="18" spans="1:7" ht="37.5">
      <c r="A18" s="39" t="s">
        <v>73</v>
      </c>
      <c r="B18" s="10">
        <v>341</v>
      </c>
      <c r="C18" s="11" t="s">
        <v>110</v>
      </c>
      <c r="D18" s="8" t="s">
        <v>101</v>
      </c>
      <c r="E18" s="8" t="s">
        <v>294</v>
      </c>
      <c r="F18" s="8" t="s">
        <v>283</v>
      </c>
      <c r="G18" s="184">
        <f>G19</f>
        <v>26677605</v>
      </c>
    </row>
    <row r="19" spans="1:7" ht="18.75">
      <c r="A19" s="39" t="s">
        <v>74</v>
      </c>
      <c r="B19" s="10">
        <v>341</v>
      </c>
      <c r="C19" s="11" t="s">
        <v>110</v>
      </c>
      <c r="D19" s="8" t="s">
        <v>101</v>
      </c>
      <c r="E19" s="8" t="s">
        <v>294</v>
      </c>
      <c r="F19" s="8" t="s">
        <v>71</v>
      </c>
      <c r="G19" s="184">
        <f>G20+G21</f>
        <v>26677605</v>
      </c>
    </row>
    <row r="20" spans="1:7" ht="56.25">
      <c r="A20" s="39" t="s">
        <v>75</v>
      </c>
      <c r="B20" s="10">
        <v>341</v>
      </c>
      <c r="C20" s="11" t="s">
        <v>110</v>
      </c>
      <c r="D20" s="8" t="s">
        <v>101</v>
      </c>
      <c r="E20" s="8" t="s">
        <v>294</v>
      </c>
      <c r="F20" s="8" t="s">
        <v>72</v>
      </c>
      <c r="G20" s="184">
        <f>23475012+3202593</f>
        <v>26677605</v>
      </c>
    </row>
    <row r="21" spans="1:7" ht="18.75" hidden="1">
      <c r="A21" s="39" t="s">
        <v>288</v>
      </c>
      <c r="B21" s="10">
        <v>341</v>
      </c>
      <c r="C21" s="11" t="s">
        <v>110</v>
      </c>
      <c r="D21" s="8" t="s">
        <v>101</v>
      </c>
      <c r="E21" s="8" t="s">
        <v>294</v>
      </c>
      <c r="F21" s="8" t="s">
        <v>77</v>
      </c>
      <c r="G21" s="184"/>
    </row>
    <row r="22" spans="1:7" ht="93.75">
      <c r="A22" s="49" t="s">
        <v>53</v>
      </c>
      <c r="B22" s="10">
        <v>341</v>
      </c>
      <c r="C22" s="11" t="s">
        <v>110</v>
      </c>
      <c r="D22" s="8" t="s">
        <v>101</v>
      </c>
      <c r="E22" s="8" t="s">
        <v>302</v>
      </c>
      <c r="F22" s="8" t="s">
        <v>98</v>
      </c>
      <c r="G22" s="184">
        <f>G23</f>
        <v>6827314</v>
      </c>
    </row>
    <row r="23" spans="1:7" ht="37.5">
      <c r="A23" s="39" t="s">
        <v>73</v>
      </c>
      <c r="B23" s="10">
        <v>341</v>
      </c>
      <c r="C23" s="11" t="s">
        <v>110</v>
      </c>
      <c r="D23" s="8" t="s">
        <v>101</v>
      </c>
      <c r="E23" s="8" t="s">
        <v>302</v>
      </c>
      <c r="F23" s="8" t="s">
        <v>283</v>
      </c>
      <c r="G23" s="184">
        <f>G24</f>
        <v>6827314</v>
      </c>
    </row>
    <row r="24" spans="1:7" ht="18.75">
      <c r="A24" s="39" t="s">
        <v>74</v>
      </c>
      <c r="B24" s="10">
        <v>341</v>
      </c>
      <c r="C24" s="11" t="s">
        <v>110</v>
      </c>
      <c r="D24" s="8" t="s">
        <v>101</v>
      </c>
      <c r="E24" s="8" t="s">
        <v>302</v>
      </c>
      <c r="F24" s="8" t="s">
        <v>71</v>
      </c>
      <c r="G24" s="184">
        <f>G25</f>
        <v>6827314</v>
      </c>
    </row>
    <row r="25" spans="1:7" ht="56.25">
      <c r="A25" s="39" t="s">
        <v>75</v>
      </c>
      <c r="B25" s="10">
        <v>341</v>
      </c>
      <c r="C25" s="11" t="s">
        <v>110</v>
      </c>
      <c r="D25" s="8" t="s">
        <v>101</v>
      </c>
      <c r="E25" s="8" t="s">
        <v>302</v>
      </c>
      <c r="F25" s="8" t="s">
        <v>72</v>
      </c>
      <c r="G25" s="184">
        <v>6827314</v>
      </c>
    </row>
    <row r="26" spans="1:7" ht="18.75">
      <c r="A26" s="39" t="s">
        <v>155</v>
      </c>
      <c r="B26" s="10">
        <v>341</v>
      </c>
      <c r="C26" s="11" t="s">
        <v>110</v>
      </c>
      <c r="D26" s="11" t="s">
        <v>110</v>
      </c>
      <c r="E26" s="11" t="s">
        <v>97</v>
      </c>
      <c r="F26" s="11" t="s">
        <v>98</v>
      </c>
      <c r="G26" s="184">
        <f>G27+G32+G36</f>
        <v>1890568</v>
      </c>
    </row>
    <row r="27" spans="1:7" ht="18.75">
      <c r="A27" s="39" t="s">
        <v>295</v>
      </c>
      <c r="B27" s="10">
        <v>341</v>
      </c>
      <c r="C27" s="11" t="s">
        <v>110</v>
      </c>
      <c r="D27" s="11" t="s">
        <v>110</v>
      </c>
      <c r="E27" s="11" t="s">
        <v>394</v>
      </c>
      <c r="F27" s="11" t="s">
        <v>98</v>
      </c>
      <c r="G27" s="184">
        <f>G28</f>
        <v>1516792</v>
      </c>
    </row>
    <row r="28" spans="1:7" ht="18.75">
      <c r="A28" s="39" t="s">
        <v>296</v>
      </c>
      <c r="B28" s="10">
        <v>341</v>
      </c>
      <c r="C28" s="11" t="s">
        <v>110</v>
      </c>
      <c r="D28" s="11" t="s">
        <v>110</v>
      </c>
      <c r="E28" s="11" t="s">
        <v>297</v>
      </c>
      <c r="F28" s="11" t="s">
        <v>98</v>
      </c>
      <c r="G28" s="184">
        <f>G29</f>
        <v>1516792</v>
      </c>
    </row>
    <row r="29" spans="1:7" ht="37.5">
      <c r="A29" s="39" t="s">
        <v>73</v>
      </c>
      <c r="B29" s="10">
        <v>341</v>
      </c>
      <c r="C29" s="11" t="s">
        <v>110</v>
      </c>
      <c r="D29" s="11" t="s">
        <v>110</v>
      </c>
      <c r="E29" s="11" t="s">
        <v>297</v>
      </c>
      <c r="F29" s="11" t="s">
        <v>283</v>
      </c>
      <c r="G29" s="184">
        <f>G30</f>
        <v>1516792</v>
      </c>
    </row>
    <row r="30" spans="1:7" ht="18.75">
      <c r="A30" s="39" t="s">
        <v>74</v>
      </c>
      <c r="B30" s="10">
        <v>341</v>
      </c>
      <c r="C30" s="11" t="s">
        <v>110</v>
      </c>
      <c r="D30" s="11" t="s">
        <v>110</v>
      </c>
      <c r="E30" s="11" t="s">
        <v>297</v>
      </c>
      <c r="F30" s="11" t="s">
        <v>71</v>
      </c>
      <c r="G30" s="184">
        <f>G31</f>
        <v>1516792</v>
      </c>
    </row>
    <row r="31" spans="1:7" ht="56.25">
      <c r="A31" s="39" t="s">
        <v>75</v>
      </c>
      <c r="B31" s="10">
        <v>341</v>
      </c>
      <c r="C31" s="11" t="s">
        <v>110</v>
      </c>
      <c r="D31" s="11" t="s">
        <v>110</v>
      </c>
      <c r="E31" s="11" t="s">
        <v>297</v>
      </c>
      <c r="F31" s="11" t="s">
        <v>72</v>
      </c>
      <c r="G31" s="184">
        <v>1516792</v>
      </c>
    </row>
    <row r="32" spans="1:7" ht="18.75">
      <c r="A32" s="39" t="s">
        <v>156</v>
      </c>
      <c r="B32" s="10">
        <v>341</v>
      </c>
      <c r="C32" s="11" t="s">
        <v>110</v>
      </c>
      <c r="D32" s="11" t="s">
        <v>110</v>
      </c>
      <c r="E32" s="11" t="s">
        <v>298</v>
      </c>
      <c r="F32" s="11" t="s">
        <v>98</v>
      </c>
      <c r="G32" s="184">
        <f>G33</f>
        <v>369476</v>
      </c>
    </row>
    <row r="33" spans="1:7" ht="37.5">
      <c r="A33" s="39" t="s">
        <v>73</v>
      </c>
      <c r="B33" s="10">
        <v>341</v>
      </c>
      <c r="C33" s="11" t="s">
        <v>110</v>
      </c>
      <c r="D33" s="11" t="s">
        <v>110</v>
      </c>
      <c r="E33" s="11" t="s">
        <v>298</v>
      </c>
      <c r="F33" s="11" t="s">
        <v>283</v>
      </c>
      <c r="G33" s="184">
        <f>G34</f>
        <v>369476</v>
      </c>
    </row>
    <row r="34" spans="1:7" ht="18.75">
      <c r="A34" s="39" t="s">
        <v>74</v>
      </c>
      <c r="B34" s="10">
        <v>341</v>
      </c>
      <c r="C34" s="11" t="s">
        <v>110</v>
      </c>
      <c r="D34" s="11" t="s">
        <v>110</v>
      </c>
      <c r="E34" s="11" t="s">
        <v>298</v>
      </c>
      <c r="F34" s="11" t="s">
        <v>71</v>
      </c>
      <c r="G34" s="184">
        <f>G35</f>
        <v>369476</v>
      </c>
    </row>
    <row r="35" spans="1:7" ht="56.25">
      <c r="A35" s="39" t="s">
        <v>75</v>
      </c>
      <c r="B35" s="10">
        <v>341</v>
      </c>
      <c r="C35" s="11" t="s">
        <v>110</v>
      </c>
      <c r="D35" s="11" t="s">
        <v>110</v>
      </c>
      <c r="E35" s="11" t="s">
        <v>298</v>
      </c>
      <c r="F35" s="11" t="s">
        <v>72</v>
      </c>
      <c r="G35" s="184">
        <v>369476</v>
      </c>
    </row>
    <row r="36" spans="1:7" ht="18.75">
      <c r="A36" s="39" t="s">
        <v>284</v>
      </c>
      <c r="B36" s="10">
        <v>341</v>
      </c>
      <c r="C36" s="11" t="s">
        <v>110</v>
      </c>
      <c r="D36" s="11" t="s">
        <v>110</v>
      </c>
      <c r="E36" s="11" t="s">
        <v>118</v>
      </c>
      <c r="F36" s="13" t="s">
        <v>98</v>
      </c>
      <c r="G36" s="184">
        <f>G37</f>
        <v>4300</v>
      </c>
    </row>
    <row r="37" spans="1:7" ht="37.5">
      <c r="A37" s="12" t="s">
        <v>76</v>
      </c>
      <c r="B37" s="10">
        <v>341</v>
      </c>
      <c r="C37" s="11" t="s">
        <v>110</v>
      </c>
      <c r="D37" s="11" t="s">
        <v>110</v>
      </c>
      <c r="E37" s="11" t="s">
        <v>222</v>
      </c>
      <c r="F37" s="13" t="s">
        <v>98</v>
      </c>
      <c r="G37" s="184">
        <f>G38</f>
        <v>4300</v>
      </c>
    </row>
    <row r="38" spans="1:7" ht="37.5">
      <c r="A38" s="39" t="s">
        <v>73</v>
      </c>
      <c r="B38" s="10">
        <v>341</v>
      </c>
      <c r="C38" s="11" t="s">
        <v>110</v>
      </c>
      <c r="D38" s="11" t="s">
        <v>110</v>
      </c>
      <c r="E38" s="11" t="s">
        <v>222</v>
      </c>
      <c r="F38" s="11" t="s">
        <v>283</v>
      </c>
      <c r="G38" s="184">
        <f>G39</f>
        <v>4300</v>
      </c>
    </row>
    <row r="39" spans="1:7" ht="18.75">
      <c r="A39" s="39" t="s">
        <v>74</v>
      </c>
      <c r="B39" s="10">
        <v>341</v>
      </c>
      <c r="C39" s="11" t="s">
        <v>110</v>
      </c>
      <c r="D39" s="11" t="s">
        <v>110</v>
      </c>
      <c r="E39" s="11" t="s">
        <v>222</v>
      </c>
      <c r="F39" s="11" t="s">
        <v>71</v>
      </c>
      <c r="G39" s="184">
        <f>G40</f>
        <v>4300</v>
      </c>
    </row>
    <row r="40" spans="1:7" ht="56.25">
      <c r="A40" s="39" t="s">
        <v>75</v>
      </c>
      <c r="B40" s="10">
        <v>341</v>
      </c>
      <c r="C40" s="11" t="s">
        <v>110</v>
      </c>
      <c r="D40" s="11" t="s">
        <v>110</v>
      </c>
      <c r="E40" s="11" t="s">
        <v>222</v>
      </c>
      <c r="F40" s="11" t="s">
        <v>72</v>
      </c>
      <c r="G40" s="184">
        <v>4300</v>
      </c>
    </row>
    <row r="41" spans="1:7" ht="18.75">
      <c r="A41" s="39" t="s">
        <v>226</v>
      </c>
      <c r="B41" s="10">
        <v>341</v>
      </c>
      <c r="C41" s="11" t="s">
        <v>140</v>
      </c>
      <c r="D41" s="8" t="s">
        <v>96</v>
      </c>
      <c r="E41" s="8" t="s">
        <v>97</v>
      </c>
      <c r="F41" s="8" t="s">
        <v>98</v>
      </c>
      <c r="G41" s="184">
        <f>G42+G84</f>
        <v>140522104</v>
      </c>
    </row>
    <row r="42" spans="1:7" ht="18.75">
      <c r="A42" s="39" t="s">
        <v>164</v>
      </c>
      <c r="B42" s="10">
        <v>341</v>
      </c>
      <c r="C42" s="11" t="s">
        <v>140</v>
      </c>
      <c r="D42" s="8" t="s">
        <v>89</v>
      </c>
      <c r="E42" s="8" t="s">
        <v>97</v>
      </c>
      <c r="F42" s="8" t="s">
        <v>98</v>
      </c>
      <c r="G42" s="184">
        <f>G43+G51+G60+G77+G73</f>
        <v>129717975</v>
      </c>
    </row>
    <row r="43" spans="1:7" ht="18.75">
      <c r="A43" s="39" t="s">
        <v>133</v>
      </c>
      <c r="B43" s="10">
        <v>341</v>
      </c>
      <c r="C43" s="11" t="s">
        <v>140</v>
      </c>
      <c r="D43" s="8" t="s">
        <v>89</v>
      </c>
      <c r="E43" s="8" t="s">
        <v>165</v>
      </c>
      <c r="F43" s="8" t="s">
        <v>98</v>
      </c>
      <c r="G43" s="184">
        <f>G44+G47</f>
        <v>76785275</v>
      </c>
    </row>
    <row r="44" spans="1:7" ht="37.5">
      <c r="A44" s="39" t="s">
        <v>73</v>
      </c>
      <c r="B44" s="10">
        <v>341</v>
      </c>
      <c r="C44" s="11" t="s">
        <v>140</v>
      </c>
      <c r="D44" s="8" t="s">
        <v>89</v>
      </c>
      <c r="E44" s="8" t="s">
        <v>165</v>
      </c>
      <c r="F44" s="8" t="s">
        <v>283</v>
      </c>
      <c r="G44" s="184">
        <f>G45</f>
        <v>61563748</v>
      </c>
    </row>
    <row r="45" spans="1:7" ht="18.75">
      <c r="A45" s="39" t="s">
        <v>74</v>
      </c>
      <c r="B45" s="10">
        <v>341</v>
      </c>
      <c r="C45" s="11" t="s">
        <v>140</v>
      </c>
      <c r="D45" s="8" t="s">
        <v>89</v>
      </c>
      <c r="E45" s="8" t="s">
        <v>165</v>
      </c>
      <c r="F45" s="8" t="s">
        <v>71</v>
      </c>
      <c r="G45" s="184">
        <f>G46</f>
        <v>61563748</v>
      </c>
    </row>
    <row r="46" spans="1:7" ht="56.25">
      <c r="A46" s="39" t="s">
        <v>75</v>
      </c>
      <c r="B46" s="10">
        <v>341</v>
      </c>
      <c r="C46" s="11" t="s">
        <v>140</v>
      </c>
      <c r="D46" s="8" t="s">
        <v>89</v>
      </c>
      <c r="E46" s="8" t="s">
        <v>165</v>
      </c>
      <c r="F46" s="8" t="s">
        <v>72</v>
      </c>
      <c r="G46" s="184">
        <v>61563748</v>
      </c>
    </row>
    <row r="47" spans="1:7" ht="93.75">
      <c r="A47" s="49" t="s">
        <v>53</v>
      </c>
      <c r="B47" s="10">
        <v>341</v>
      </c>
      <c r="C47" s="11" t="s">
        <v>140</v>
      </c>
      <c r="D47" s="8" t="s">
        <v>89</v>
      </c>
      <c r="E47" s="8" t="s">
        <v>81</v>
      </c>
      <c r="F47" s="8" t="s">
        <v>98</v>
      </c>
      <c r="G47" s="184">
        <f>G48</f>
        <v>15221527</v>
      </c>
    </row>
    <row r="48" spans="1:7" ht="37.5">
      <c r="A48" s="39" t="s">
        <v>73</v>
      </c>
      <c r="B48" s="10">
        <v>341</v>
      </c>
      <c r="C48" s="11" t="s">
        <v>140</v>
      </c>
      <c r="D48" s="8" t="s">
        <v>89</v>
      </c>
      <c r="E48" s="8" t="s">
        <v>81</v>
      </c>
      <c r="F48" s="8" t="s">
        <v>283</v>
      </c>
      <c r="G48" s="184">
        <f>G49</f>
        <v>15221527</v>
      </c>
    </row>
    <row r="49" spans="1:7" ht="18.75">
      <c r="A49" s="39" t="s">
        <v>74</v>
      </c>
      <c r="B49" s="10">
        <v>341</v>
      </c>
      <c r="C49" s="11" t="s">
        <v>140</v>
      </c>
      <c r="D49" s="8" t="s">
        <v>89</v>
      </c>
      <c r="E49" s="8" t="s">
        <v>81</v>
      </c>
      <c r="F49" s="8" t="s">
        <v>71</v>
      </c>
      <c r="G49" s="184">
        <f>G50</f>
        <v>15221527</v>
      </c>
    </row>
    <row r="50" spans="1:7" ht="56.25">
      <c r="A50" s="39" t="s">
        <v>75</v>
      </c>
      <c r="B50" s="10">
        <v>341</v>
      </c>
      <c r="C50" s="11" t="s">
        <v>140</v>
      </c>
      <c r="D50" s="8" t="s">
        <v>89</v>
      </c>
      <c r="E50" s="8" t="s">
        <v>81</v>
      </c>
      <c r="F50" s="8" t="s">
        <v>72</v>
      </c>
      <c r="G50" s="184">
        <v>15221527</v>
      </c>
    </row>
    <row r="51" spans="1:7" ht="18.75">
      <c r="A51" s="39" t="s">
        <v>166</v>
      </c>
      <c r="B51" s="10">
        <v>341</v>
      </c>
      <c r="C51" s="11" t="s">
        <v>140</v>
      </c>
      <c r="D51" s="8" t="s">
        <v>89</v>
      </c>
      <c r="E51" s="8" t="s">
        <v>395</v>
      </c>
      <c r="F51" s="11" t="s">
        <v>98</v>
      </c>
      <c r="G51" s="184">
        <f>G52</f>
        <v>6509405</v>
      </c>
    </row>
    <row r="52" spans="1:7" ht="18.75">
      <c r="A52" s="39" t="s">
        <v>133</v>
      </c>
      <c r="B52" s="10">
        <v>341</v>
      </c>
      <c r="C52" s="11" t="s">
        <v>140</v>
      </c>
      <c r="D52" s="8" t="s">
        <v>89</v>
      </c>
      <c r="E52" s="8" t="s">
        <v>167</v>
      </c>
      <c r="F52" s="11" t="s">
        <v>98</v>
      </c>
      <c r="G52" s="184">
        <f>G53+G56</f>
        <v>6509405</v>
      </c>
    </row>
    <row r="53" spans="1:7" ht="37.5">
      <c r="A53" s="39" t="s">
        <v>73</v>
      </c>
      <c r="B53" s="10">
        <v>341</v>
      </c>
      <c r="C53" s="11" t="s">
        <v>140</v>
      </c>
      <c r="D53" s="8" t="s">
        <v>89</v>
      </c>
      <c r="E53" s="8" t="s">
        <v>167</v>
      </c>
      <c r="F53" s="8" t="s">
        <v>283</v>
      </c>
      <c r="G53" s="184">
        <f>G54</f>
        <v>5123168</v>
      </c>
    </row>
    <row r="54" spans="1:7" ht="18.75">
      <c r="A54" s="39" t="s">
        <v>74</v>
      </c>
      <c r="B54" s="10">
        <v>341</v>
      </c>
      <c r="C54" s="11" t="s">
        <v>140</v>
      </c>
      <c r="D54" s="8" t="s">
        <v>89</v>
      </c>
      <c r="E54" s="8" t="s">
        <v>167</v>
      </c>
      <c r="F54" s="8" t="s">
        <v>71</v>
      </c>
      <c r="G54" s="184">
        <f>G55</f>
        <v>5123168</v>
      </c>
    </row>
    <row r="55" spans="1:7" ht="56.25">
      <c r="A55" s="39" t="s">
        <v>75</v>
      </c>
      <c r="B55" s="10">
        <v>341</v>
      </c>
      <c r="C55" s="11" t="s">
        <v>140</v>
      </c>
      <c r="D55" s="8" t="s">
        <v>89</v>
      </c>
      <c r="E55" s="8" t="s">
        <v>167</v>
      </c>
      <c r="F55" s="8" t="s">
        <v>72</v>
      </c>
      <c r="G55" s="184">
        <v>5123168</v>
      </c>
    </row>
    <row r="56" spans="1:7" ht="93.75">
      <c r="A56" s="49" t="s">
        <v>53</v>
      </c>
      <c r="B56" s="10">
        <v>341</v>
      </c>
      <c r="C56" s="11" t="s">
        <v>140</v>
      </c>
      <c r="D56" s="8" t="s">
        <v>89</v>
      </c>
      <c r="E56" s="8" t="s">
        <v>82</v>
      </c>
      <c r="F56" s="8" t="s">
        <v>98</v>
      </c>
      <c r="G56" s="184">
        <f>G57</f>
        <v>1386237</v>
      </c>
    </row>
    <row r="57" spans="1:7" ht="37.5">
      <c r="A57" s="39" t="s">
        <v>73</v>
      </c>
      <c r="B57" s="10">
        <v>341</v>
      </c>
      <c r="C57" s="11" t="s">
        <v>140</v>
      </c>
      <c r="D57" s="8" t="s">
        <v>89</v>
      </c>
      <c r="E57" s="8" t="s">
        <v>82</v>
      </c>
      <c r="F57" s="8" t="s">
        <v>283</v>
      </c>
      <c r="G57" s="184">
        <f>G58</f>
        <v>1386237</v>
      </c>
    </row>
    <row r="58" spans="1:7" ht="18.75">
      <c r="A58" s="39" t="s">
        <v>74</v>
      </c>
      <c r="B58" s="10">
        <v>341</v>
      </c>
      <c r="C58" s="11" t="s">
        <v>140</v>
      </c>
      <c r="D58" s="8" t="s">
        <v>89</v>
      </c>
      <c r="E58" s="8" t="s">
        <v>82</v>
      </c>
      <c r="F58" s="8" t="s">
        <v>71</v>
      </c>
      <c r="G58" s="184">
        <f>G59</f>
        <v>1386237</v>
      </c>
    </row>
    <row r="59" spans="1:7" ht="56.25">
      <c r="A59" s="39" t="s">
        <v>75</v>
      </c>
      <c r="B59" s="10">
        <v>341</v>
      </c>
      <c r="C59" s="11" t="s">
        <v>140</v>
      </c>
      <c r="D59" s="8" t="s">
        <v>89</v>
      </c>
      <c r="E59" s="8" t="s">
        <v>82</v>
      </c>
      <c r="F59" s="8" t="s">
        <v>72</v>
      </c>
      <c r="G59" s="184">
        <v>1386237</v>
      </c>
    </row>
    <row r="60" spans="1:7" ht="18.75">
      <c r="A60" s="39" t="s">
        <v>168</v>
      </c>
      <c r="B60" s="10">
        <v>341</v>
      </c>
      <c r="C60" s="11" t="s">
        <v>140</v>
      </c>
      <c r="D60" s="8" t="s">
        <v>89</v>
      </c>
      <c r="E60" s="8" t="s">
        <v>169</v>
      </c>
      <c r="F60" s="8" t="s">
        <v>98</v>
      </c>
      <c r="G60" s="184">
        <f>G61</f>
        <v>46098765</v>
      </c>
    </row>
    <row r="61" spans="1:7" ht="18.75">
      <c r="A61" s="39" t="s">
        <v>133</v>
      </c>
      <c r="B61" s="10">
        <v>341</v>
      </c>
      <c r="C61" s="11" t="s">
        <v>140</v>
      </c>
      <c r="D61" s="8" t="s">
        <v>89</v>
      </c>
      <c r="E61" s="8" t="s">
        <v>170</v>
      </c>
      <c r="F61" s="8" t="s">
        <v>98</v>
      </c>
      <c r="G61" s="184">
        <f>G62+G64+G66+G68</f>
        <v>46098765</v>
      </c>
    </row>
    <row r="62" spans="1:7" ht="75">
      <c r="A62" s="39" t="s">
        <v>299</v>
      </c>
      <c r="B62" s="10">
        <v>341</v>
      </c>
      <c r="C62" s="11" t="s">
        <v>140</v>
      </c>
      <c r="D62" s="8" t="s">
        <v>89</v>
      </c>
      <c r="E62" s="8" t="s">
        <v>170</v>
      </c>
      <c r="F62" s="8" t="s">
        <v>274</v>
      </c>
      <c r="G62" s="184">
        <f>G63</f>
        <v>25150134</v>
      </c>
    </row>
    <row r="63" spans="1:7" ht="18.75">
      <c r="A63" s="39" t="s">
        <v>27</v>
      </c>
      <c r="B63" s="10">
        <v>341</v>
      </c>
      <c r="C63" s="11" t="s">
        <v>140</v>
      </c>
      <c r="D63" s="8" t="s">
        <v>89</v>
      </c>
      <c r="E63" s="8" t="s">
        <v>170</v>
      </c>
      <c r="F63" s="8" t="s">
        <v>26</v>
      </c>
      <c r="G63" s="184">
        <v>25150134</v>
      </c>
    </row>
    <row r="64" spans="1:7" ht="37.5">
      <c r="A64" s="39" t="s">
        <v>300</v>
      </c>
      <c r="B64" s="10">
        <v>341</v>
      </c>
      <c r="C64" s="11" t="s">
        <v>140</v>
      </c>
      <c r="D64" s="8" t="s">
        <v>89</v>
      </c>
      <c r="E64" s="8" t="s">
        <v>170</v>
      </c>
      <c r="F64" s="8" t="s">
        <v>275</v>
      </c>
      <c r="G64" s="184">
        <f>G65</f>
        <v>7341905</v>
      </c>
    </row>
    <row r="65" spans="1:7" ht="37.5">
      <c r="A65" s="39" t="s">
        <v>29</v>
      </c>
      <c r="B65" s="10">
        <v>341</v>
      </c>
      <c r="C65" s="11" t="s">
        <v>140</v>
      </c>
      <c r="D65" s="8" t="s">
        <v>89</v>
      </c>
      <c r="E65" s="8" t="s">
        <v>170</v>
      </c>
      <c r="F65" s="8" t="s">
        <v>28</v>
      </c>
      <c r="G65" s="184">
        <v>7341905</v>
      </c>
    </row>
    <row r="66" spans="1:7" ht="18.75">
      <c r="A66" s="39" t="s">
        <v>279</v>
      </c>
      <c r="B66" s="10">
        <v>341</v>
      </c>
      <c r="C66" s="11" t="s">
        <v>140</v>
      </c>
      <c r="D66" s="8" t="s">
        <v>89</v>
      </c>
      <c r="E66" s="8" t="s">
        <v>170</v>
      </c>
      <c r="F66" s="8" t="s">
        <v>280</v>
      </c>
      <c r="G66" s="184">
        <f>G67</f>
        <v>5034481</v>
      </c>
    </row>
    <row r="67" spans="1:7" ht="18.75">
      <c r="A67" s="39" t="s">
        <v>282</v>
      </c>
      <c r="B67" s="10">
        <v>341</v>
      </c>
      <c r="C67" s="11" t="s">
        <v>140</v>
      </c>
      <c r="D67" s="8" t="s">
        <v>89</v>
      </c>
      <c r="E67" s="8" t="s">
        <v>170</v>
      </c>
      <c r="F67" s="8" t="s">
        <v>281</v>
      </c>
      <c r="G67" s="184">
        <v>5034481</v>
      </c>
    </row>
    <row r="68" spans="1:7" ht="93.75">
      <c r="A68" s="49" t="s">
        <v>53</v>
      </c>
      <c r="B68" s="10">
        <v>341</v>
      </c>
      <c r="C68" s="11" t="s">
        <v>140</v>
      </c>
      <c r="D68" s="8" t="s">
        <v>89</v>
      </c>
      <c r="E68" s="8" t="s">
        <v>391</v>
      </c>
      <c r="F68" s="8" t="s">
        <v>98</v>
      </c>
      <c r="G68" s="184">
        <f>G69+G71</f>
        <v>8572245</v>
      </c>
    </row>
    <row r="69" spans="1:7" ht="75">
      <c r="A69" s="39" t="s">
        <v>299</v>
      </c>
      <c r="B69" s="10">
        <v>341</v>
      </c>
      <c r="C69" s="11" t="s">
        <v>140</v>
      </c>
      <c r="D69" s="8" t="s">
        <v>89</v>
      </c>
      <c r="E69" s="8" t="s">
        <v>391</v>
      </c>
      <c r="F69" s="8" t="s">
        <v>274</v>
      </c>
      <c r="G69" s="184">
        <f>G70</f>
        <v>7839483</v>
      </c>
    </row>
    <row r="70" spans="1:7" ht="18.75">
      <c r="A70" s="39" t="s">
        <v>27</v>
      </c>
      <c r="B70" s="10">
        <v>341</v>
      </c>
      <c r="C70" s="11" t="s">
        <v>140</v>
      </c>
      <c r="D70" s="8" t="s">
        <v>89</v>
      </c>
      <c r="E70" s="8" t="s">
        <v>391</v>
      </c>
      <c r="F70" s="8" t="s">
        <v>26</v>
      </c>
      <c r="G70" s="184">
        <v>7839483</v>
      </c>
    </row>
    <row r="71" spans="1:7" ht="37.5">
      <c r="A71" s="39" t="s">
        <v>300</v>
      </c>
      <c r="B71" s="10">
        <v>341</v>
      </c>
      <c r="C71" s="11" t="s">
        <v>140</v>
      </c>
      <c r="D71" s="8" t="s">
        <v>89</v>
      </c>
      <c r="E71" s="8" t="s">
        <v>391</v>
      </c>
      <c r="F71" s="8" t="s">
        <v>275</v>
      </c>
      <c r="G71" s="184">
        <f>G72</f>
        <v>732762</v>
      </c>
    </row>
    <row r="72" spans="1:7" ht="37.5">
      <c r="A72" s="39" t="s">
        <v>29</v>
      </c>
      <c r="B72" s="10">
        <v>341</v>
      </c>
      <c r="C72" s="11" t="s">
        <v>140</v>
      </c>
      <c r="D72" s="8" t="s">
        <v>89</v>
      </c>
      <c r="E72" s="8" t="s">
        <v>391</v>
      </c>
      <c r="F72" s="8" t="s">
        <v>28</v>
      </c>
      <c r="G72" s="184">
        <v>732762</v>
      </c>
    </row>
    <row r="73" spans="1:7" ht="18.75">
      <c r="A73" s="39" t="s">
        <v>151</v>
      </c>
      <c r="B73" s="10">
        <v>341</v>
      </c>
      <c r="C73" s="11" t="s">
        <v>140</v>
      </c>
      <c r="D73" s="8" t="s">
        <v>89</v>
      </c>
      <c r="E73" s="8" t="s">
        <v>163</v>
      </c>
      <c r="F73" s="8" t="s">
        <v>98</v>
      </c>
      <c r="G73" s="184">
        <f>G74</f>
        <v>17100</v>
      </c>
    </row>
    <row r="74" spans="1:7" ht="56.25">
      <c r="A74" s="39" t="s">
        <v>242</v>
      </c>
      <c r="B74" s="10">
        <v>341</v>
      </c>
      <c r="C74" s="11" t="s">
        <v>140</v>
      </c>
      <c r="D74" s="8" t="s">
        <v>89</v>
      </c>
      <c r="E74" s="8" t="s">
        <v>243</v>
      </c>
      <c r="F74" s="8" t="s">
        <v>98</v>
      </c>
      <c r="G74" s="184">
        <f>G75</f>
        <v>17100</v>
      </c>
    </row>
    <row r="75" spans="1:7" ht="37.5">
      <c r="A75" s="39" t="s">
        <v>300</v>
      </c>
      <c r="B75" s="10">
        <v>341</v>
      </c>
      <c r="C75" s="11" t="s">
        <v>140</v>
      </c>
      <c r="D75" s="8" t="s">
        <v>89</v>
      </c>
      <c r="E75" s="8" t="s">
        <v>243</v>
      </c>
      <c r="F75" s="8" t="s">
        <v>275</v>
      </c>
      <c r="G75" s="184">
        <f>G76</f>
        <v>17100</v>
      </c>
    </row>
    <row r="76" spans="1:7" ht="37.5">
      <c r="A76" s="39" t="s">
        <v>29</v>
      </c>
      <c r="B76" s="10">
        <v>341</v>
      </c>
      <c r="C76" s="11" t="s">
        <v>140</v>
      </c>
      <c r="D76" s="8" t="s">
        <v>89</v>
      </c>
      <c r="E76" s="8" t="s">
        <v>243</v>
      </c>
      <c r="F76" s="8" t="s">
        <v>28</v>
      </c>
      <c r="G76" s="184">
        <v>17100</v>
      </c>
    </row>
    <row r="77" spans="1:7" ht="37.5">
      <c r="A77" s="39" t="s">
        <v>15</v>
      </c>
      <c r="B77" s="10">
        <v>341</v>
      </c>
      <c r="C77" s="11" t="s">
        <v>140</v>
      </c>
      <c r="D77" s="8" t="s">
        <v>89</v>
      </c>
      <c r="E77" s="11" t="s">
        <v>17</v>
      </c>
      <c r="F77" s="13" t="s">
        <v>98</v>
      </c>
      <c r="G77" s="184">
        <f>G78+G81</f>
        <v>307430</v>
      </c>
    </row>
    <row r="78" spans="1:7" ht="37.5">
      <c r="A78" s="39" t="s">
        <v>23</v>
      </c>
      <c r="B78" s="10">
        <v>341</v>
      </c>
      <c r="C78" s="11" t="s">
        <v>140</v>
      </c>
      <c r="D78" s="8" t="s">
        <v>89</v>
      </c>
      <c r="E78" s="11" t="s">
        <v>18</v>
      </c>
      <c r="F78" s="13" t="s">
        <v>98</v>
      </c>
      <c r="G78" s="184">
        <f>G79</f>
        <v>28072</v>
      </c>
    </row>
    <row r="79" spans="1:7" ht="37.5">
      <c r="A79" s="39" t="s">
        <v>276</v>
      </c>
      <c r="B79" s="10">
        <v>341</v>
      </c>
      <c r="C79" s="11" t="s">
        <v>140</v>
      </c>
      <c r="D79" s="8" t="s">
        <v>89</v>
      </c>
      <c r="E79" s="11" t="s">
        <v>18</v>
      </c>
      <c r="F79" s="13" t="s">
        <v>275</v>
      </c>
      <c r="G79" s="184">
        <f>G80</f>
        <v>28072</v>
      </c>
    </row>
    <row r="80" spans="1:7" ht="37.5">
      <c r="A80" s="39" t="s">
        <v>29</v>
      </c>
      <c r="B80" s="10">
        <v>341</v>
      </c>
      <c r="C80" s="11" t="s">
        <v>140</v>
      </c>
      <c r="D80" s="8" t="s">
        <v>89</v>
      </c>
      <c r="E80" s="11" t="s">
        <v>18</v>
      </c>
      <c r="F80" s="8" t="s">
        <v>28</v>
      </c>
      <c r="G80" s="184">
        <v>28072</v>
      </c>
    </row>
    <row r="81" spans="1:7" ht="56.25">
      <c r="A81" s="39" t="s">
        <v>24</v>
      </c>
      <c r="B81" s="10">
        <v>341</v>
      </c>
      <c r="C81" s="11" t="s">
        <v>140</v>
      </c>
      <c r="D81" s="8" t="s">
        <v>89</v>
      </c>
      <c r="E81" s="11" t="s">
        <v>19</v>
      </c>
      <c r="F81" s="13" t="s">
        <v>98</v>
      </c>
      <c r="G81" s="184">
        <f>G82</f>
        <v>279358</v>
      </c>
    </row>
    <row r="82" spans="1:7" ht="37.5">
      <c r="A82" s="39" t="s">
        <v>276</v>
      </c>
      <c r="B82" s="10">
        <v>341</v>
      </c>
      <c r="C82" s="11" t="s">
        <v>140</v>
      </c>
      <c r="D82" s="8" t="s">
        <v>89</v>
      </c>
      <c r="E82" s="11" t="s">
        <v>19</v>
      </c>
      <c r="F82" s="13" t="s">
        <v>275</v>
      </c>
      <c r="G82" s="184">
        <f>G83</f>
        <v>279358</v>
      </c>
    </row>
    <row r="83" spans="1:7" ht="37.5">
      <c r="A83" s="39" t="s">
        <v>29</v>
      </c>
      <c r="B83" s="10">
        <v>341</v>
      </c>
      <c r="C83" s="11" t="s">
        <v>140</v>
      </c>
      <c r="D83" s="8" t="s">
        <v>89</v>
      </c>
      <c r="E83" s="11" t="s">
        <v>19</v>
      </c>
      <c r="F83" s="8" t="s">
        <v>28</v>
      </c>
      <c r="G83" s="184">
        <v>279358</v>
      </c>
    </row>
    <row r="84" spans="1:7" ht="18.75">
      <c r="A84" s="39" t="s">
        <v>225</v>
      </c>
      <c r="B84" s="10">
        <v>341</v>
      </c>
      <c r="C84" s="11" t="s">
        <v>140</v>
      </c>
      <c r="D84" s="8" t="s">
        <v>106</v>
      </c>
      <c r="E84" s="8" t="s">
        <v>97</v>
      </c>
      <c r="F84" s="8" t="s">
        <v>98</v>
      </c>
      <c r="G84" s="184">
        <f>G85+G97+G104</f>
        <v>10804129</v>
      </c>
    </row>
    <row r="85" spans="1:7" ht="56.25">
      <c r="A85" s="39" t="s">
        <v>102</v>
      </c>
      <c r="B85" s="10">
        <v>341</v>
      </c>
      <c r="C85" s="11" t="s">
        <v>140</v>
      </c>
      <c r="D85" s="8" t="s">
        <v>106</v>
      </c>
      <c r="E85" s="8" t="s">
        <v>171</v>
      </c>
      <c r="F85" s="8" t="s">
        <v>98</v>
      </c>
      <c r="G85" s="184">
        <f>G86</f>
        <v>7650139</v>
      </c>
    </row>
    <row r="86" spans="1:7" ht="18.75">
      <c r="A86" s="39" t="s">
        <v>88</v>
      </c>
      <c r="B86" s="10">
        <v>341</v>
      </c>
      <c r="C86" s="11" t="s">
        <v>140</v>
      </c>
      <c r="D86" s="8" t="s">
        <v>106</v>
      </c>
      <c r="E86" s="11" t="s">
        <v>108</v>
      </c>
      <c r="F86" s="8" t="s">
        <v>98</v>
      </c>
      <c r="G86" s="184">
        <f>G87</f>
        <v>7650139</v>
      </c>
    </row>
    <row r="87" spans="1:7" ht="18.75">
      <c r="A87" s="39" t="s">
        <v>211</v>
      </c>
      <c r="B87" s="10">
        <v>341</v>
      </c>
      <c r="C87" s="13" t="s">
        <v>140</v>
      </c>
      <c r="D87" s="13" t="s">
        <v>106</v>
      </c>
      <c r="E87" s="11" t="s">
        <v>368</v>
      </c>
      <c r="F87" s="13" t="s">
        <v>98</v>
      </c>
      <c r="G87" s="185">
        <f>G88+G90+G92+G94</f>
        <v>7650139</v>
      </c>
    </row>
    <row r="88" spans="1:7" ht="75">
      <c r="A88" s="39" t="s">
        <v>299</v>
      </c>
      <c r="B88" s="10">
        <v>341</v>
      </c>
      <c r="C88" s="13" t="s">
        <v>140</v>
      </c>
      <c r="D88" s="13" t="s">
        <v>106</v>
      </c>
      <c r="E88" s="11" t="s">
        <v>368</v>
      </c>
      <c r="F88" s="13" t="s">
        <v>274</v>
      </c>
      <c r="G88" s="184">
        <f>G89</f>
        <v>5519335</v>
      </c>
    </row>
    <row r="89" spans="1:7" ht="37.5">
      <c r="A89" s="39" t="s">
        <v>30</v>
      </c>
      <c r="B89" s="10">
        <v>341</v>
      </c>
      <c r="C89" s="13" t="s">
        <v>140</v>
      </c>
      <c r="D89" s="13" t="s">
        <v>106</v>
      </c>
      <c r="E89" s="11" t="s">
        <v>368</v>
      </c>
      <c r="F89" s="13" t="s">
        <v>31</v>
      </c>
      <c r="G89" s="184">
        <v>5519335</v>
      </c>
    </row>
    <row r="90" spans="1:7" ht="37.5">
      <c r="A90" s="39" t="s">
        <v>300</v>
      </c>
      <c r="B90" s="10">
        <v>341</v>
      </c>
      <c r="C90" s="13" t="s">
        <v>140</v>
      </c>
      <c r="D90" s="13" t="s">
        <v>106</v>
      </c>
      <c r="E90" s="11" t="s">
        <v>368</v>
      </c>
      <c r="F90" s="13" t="s">
        <v>275</v>
      </c>
      <c r="G90" s="184">
        <f>G91</f>
        <v>399528</v>
      </c>
    </row>
    <row r="91" spans="1:7" ht="37.5">
      <c r="A91" s="39" t="s">
        <v>29</v>
      </c>
      <c r="B91" s="10">
        <v>341</v>
      </c>
      <c r="C91" s="13" t="s">
        <v>140</v>
      </c>
      <c r="D91" s="13" t="s">
        <v>106</v>
      </c>
      <c r="E91" s="11" t="s">
        <v>368</v>
      </c>
      <c r="F91" s="8" t="s">
        <v>28</v>
      </c>
      <c r="G91" s="184">
        <v>399528</v>
      </c>
    </row>
    <row r="92" spans="1:7" ht="18.75">
      <c r="A92" s="39" t="s">
        <v>279</v>
      </c>
      <c r="B92" s="10">
        <v>341</v>
      </c>
      <c r="C92" s="13" t="s">
        <v>140</v>
      </c>
      <c r="D92" s="13" t="s">
        <v>106</v>
      </c>
      <c r="E92" s="11" t="s">
        <v>368</v>
      </c>
      <c r="F92" s="13" t="s">
        <v>280</v>
      </c>
      <c r="G92" s="184">
        <f>G93</f>
        <v>19580</v>
      </c>
    </row>
    <row r="93" spans="1:7" ht="18.75">
      <c r="A93" s="39" t="s">
        <v>282</v>
      </c>
      <c r="B93" s="10">
        <v>341</v>
      </c>
      <c r="C93" s="13" t="s">
        <v>140</v>
      </c>
      <c r="D93" s="13" t="s">
        <v>106</v>
      </c>
      <c r="E93" s="11" t="s">
        <v>368</v>
      </c>
      <c r="F93" s="13" t="s">
        <v>281</v>
      </c>
      <c r="G93" s="184">
        <v>19580</v>
      </c>
    </row>
    <row r="94" spans="1:7" ht="93.75">
      <c r="A94" s="49" t="s">
        <v>53</v>
      </c>
      <c r="B94" s="10">
        <v>341</v>
      </c>
      <c r="C94" s="13" t="s">
        <v>140</v>
      </c>
      <c r="D94" s="13" t="s">
        <v>106</v>
      </c>
      <c r="E94" s="11" t="s">
        <v>257</v>
      </c>
      <c r="F94" s="13" t="s">
        <v>98</v>
      </c>
      <c r="G94" s="184">
        <f>G95</f>
        <v>1711696</v>
      </c>
    </row>
    <row r="95" spans="1:7" ht="75">
      <c r="A95" s="39" t="s">
        <v>299</v>
      </c>
      <c r="B95" s="10">
        <v>341</v>
      </c>
      <c r="C95" s="13" t="s">
        <v>140</v>
      </c>
      <c r="D95" s="13" t="s">
        <v>106</v>
      </c>
      <c r="E95" s="11" t="s">
        <v>257</v>
      </c>
      <c r="F95" s="13" t="s">
        <v>274</v>
      </c>
      <c r="G95" s="184">
        <f>G96</f>
        <v>1711696</v>
      </c>
    </row>
    <row r="96" spans="1:7" ht="37.5">
      <c r="A96" s="39" t="s">
        <v>30</v>
      </c>
      <c r="B96" s="10">
        <v>341</v>
      </c>
      <c r="C96" s="13" t="s">
        <v>140</v>
      </c>
      <c r="D96" s="13" t="s">
        <v>106</v>
      </c>
      <c r="E96" s="11" t="s">
        <v>257</v>
      </c>
      <c r="F96" s="13" t="s">
        <v>31</v>
      </c>
      <c r="G96" s="184">
        <v>1711696</v>
      </c>
    </row>
    <row r="97" spans="1:7" ht="18.75">
      <c r="A97" s="39" t="s">
        <v>284</v>
      </c>
      <c r="B97" s="10">
        <v>341</v>
      </c>
      <c r="C97" s="13" t="s">
        <v>140</v>
      </c>
      <c r="D97" s="13" t="s">
        <v>106</v>
      </c>
      <c r="E97" s="11" t="s">
        <v>118</v>
      </c>
      <c r="F97" s="13" t="s">
        <v>98</v>
      </c>
      <c r="G97" s="179">
        <f>G98+G101</f>
        <v>3015500</v>
      </c>
    </row>
    <row r="98" spans="1:7" ht="37.5">
      <c r="A98" s="39" t="s">
        <v>70</v>
      </c>
      <c r="B98" s="10">
        <v>341</v>
      </c>
      <c r="C98" s="13" t="s">
        <v>140</v>
      </c>
      <c r="D98" s="13" t="s">
        <v>106</v>
      </c>
      <c r="E98" s="11" t="s">
        <v>216</v>
      </c>
      <c r="F98" s="13" t="s">
        <v>98</v>
      </c>
      <c r="G98" s="179">
        <f>G99</f>
        <v>15500</v>
      </c>
    </row>
    <row r="99" spans="1:7" ht="37.5">
      <c r="A99" s="39" t="s">
        <v>276</v>
      </c>
      <c r="B99" s="10">
        <v>341</v>
      </c>
      <c r="C99" s="13" t="s">
        <v>140</v>
      </c>
      <c r="D99" s="13" t="s">
        <v>106</v>
      </c>
      <c r="E99" s="11" t="s">
        <v>216</v>
      </c>
      <c r="F99" s="13" t="s">
        <v>275</v>
      </c>
      <c r="G99" s="179">
        <f>G100</f>
        <v>15500</v>
      </c>
    </row>
    <row r="100" spans="1:7" ht="37.5">
      <c r="A100" s="39" t="s">
        <v>29</v>
      </c>
      <c r="B100" s="10">
        <v>341</v>
      </c>
      <c r="C100" s="13" t="s">
        <v>140</v>
      </c>
      <c r="D100" s="13" t="s">
        <v>106</v>
      </c>
      <c r="E100" s="11" t="s">
        <v>216</v>
      </c>
      <c r="F100" s="8" t="s">
        <v>28</v>
      </c>
      <c r="G100" s="179">
        <v>15500</v>
      </c>
    </row>
    <row r="101" spans="1:7" ht="56.25">
      <c r="A101" s="39" t="s">
        <v>434</v>
      </c>
      <c r="B101" s="10">
        <v>341</v>
      </c>
      <c r="C101" s="13" t="s">
        <v>140</v>
      </c>
      <c r="D101" s="13" t="s">
        <v>106</v>
      </c>
      <c r="E101" s="11" t="s">
        <v>433</v>
      </c>
      <c r="F101" s="8" t="s">
        <v>98</v>
      </c>
      <c r="G101" s="179">
        <f>G102</f>
        <v>3000000</v>
      </c>
    </row>
    <row r="102" spans="1:7" ht="37.5">
      <c r="A102" s="39" t="s">
        <v>276</v>
      </c>
      <c r="B102" s="10">
        <v>341</v>
      </c>
      <c r="C102" s="13" t="s">
        <v>140</v>
      </c>
      <c r="D102" s="13" t="s">
        <v>106</v>
      </c>
      <c r="E102" s="11" t="s">
        <v>433</v>
      </c>
      <c r="F102" s="13" t="s">
        <v>275</v>
      </c>
      <c r="G102" s="179">
        <f>G103</f>
        <v>3000000</v>
      </c>
    </row>
    <row r="103" spans="1:7" ht="37.5">
      <c r="A103" s="39" t="s">
        <v>29</v>
      </c>
      <c r="B103" s="10">
        <v>341</v>
      </c>
      <c r="C103" s="13" t="s">
        <v>140</v>
      </c>
      <c r="D103" s="13" t="s">
        <v>106</v>
      </c>
      <c r="E103" s="11" t="s">
        <v>433</v>
      </c>
      <c r="F103" s="8" t="s">
        <v>28</v>
      </c>
      <c r="G103" s="179">
        <v>3000000</v>
      </c>
    </row>
    <row r="104" spans="1:7" ht="37.5">
      <c r="A104" s="39" t="s">
        <v>15</v>
      </c>
      <c r="B104" s="10">
        <v>341</v>
      </c>
      <c r="C104" s="13" t="s">
        <v>140</v>
      </c>
      <c r="D104" s="13" t="s">
        <v>106</v>
      </c>
      <c r="E104" s="11" t="s">
        <v>17</v>
      </c>
      <c r="F104" s="13" t="s">
        <v>98</v>
      </c>
      <c r="G104" s="179">
        <f>G105+G108</f>
        <v>138490</v>
      </c>
    </row>
    <row r="105" spans="1:7" ht="26.25" customHeight="1">
      <c r="A105" s="39" t="s">
        <v>23</v>
      </c>
      <c r="B105" s="10">
        <v>341</v>
      </c>
      <c r="C105" s="13" t="s">
        <v>140</v>
      </c>
      <c r="D105" s="13" t="s">
        <v>106</v>
      </c>
      <c r="E105" s="11" t="s">
        <v>18</v>
      </c>
      <c r="F105" s="13" t="s">
        <v>98</v>
      </c>
      <c r="G105" s="179">
        <f>G106</f>
        <v>2990</v>
      </c>
    </row>
    <row r="106" spans="1:7" ht="37.5">
      <c r="A106" s="39" t="s">
        <v>276</v>
      </c>
      <c r="B106" s="10">
        <v>341</v>
      </c>
      <c r="C106" s="13" t="s">
        <v>140</v>
      </c>
      <c r="D106" s="13" t="s">
        <v>106</v>
      </c>
      <c r="E106" s="11" t="s">
        <v>18</v>
      </c>
      <c r="F106" s="13" t="s">
        <v>275</v>
      </c>
      <c r="G106" s="179">
        <f>G107</f>
        <v>2990</v>
      </c>
    </row>
    <row r="107" spans="1:7" ht="37.5">
      <c r="A107" s="39" t="s">
        <v>29</v>
      </c>
      <c r="B107" s="10">
        <v>341</v>
      </c>
      <c r="C107" s="13" t="s">
        <v>140</v>
      </c>
      <c r="D107" s="13" t="s">
        <v>106</v>
      </c>
      <c r="E107" s="11" t="s">
        <v>18</v>
      </c>
      <c r="F107" s="8" t="s">
        <v>28</v>
      </c>
      <c r="G107" s="179">
        <v>2990</v>
      </c>
    </row>
    <row r="108" spans="1:7" ht="56.25">
      <c r="A108" s="39" t="s">
        <v>24</v>
      </c>
      <c r="B108" s="10">
        <v>341</v>
      </c>
      <c r="C108" s="13" t="s">
        <v>140</v>
      </c>
      <c r="D108" s="13" t="s">
        <v>106</v>
      </c>
      <c r="E108" s="11" t="s">
        <v>19</v>
      </c>
      <c r="F108" s="13" t="s">
        <v>98</v>
      </c>
      <c r="G108" s="179">
        <f>G109</f>
        <v>135500</v>
      </c>
    </row>
    <row r="109" spans="1:7" ht="37.5">
      <c r="A109" s="39" t="s">
        <v>276</v>
      </c>
      <c r="B109" s="10">
        <v>341</v>
      </c>
      <c r="C109" s="13" t="s">
        <v>140</v>
      </c>
      <c r="D109" s="13" t="s">
        <v>106</v>
      </c>
      <c r="E109" s="11" t="s">
        <v>19</v>
      </c>
      <c r="F109" s="13" t="s">
        <v>275</v>
      </c>
      <c r="G109" s="179">
        <f>G110</f>
        <v>135500</v>
      </c>
    </row>
    <row r="110" spans="1:7" ht="37.5">
      <c r="A110" s="39" t="s">
        <v>29</v>
      </c>
      <c r="B110" s="10">
        <v>341</v>
      </c>
      <c r="C110" s="13" t="s">
        <v>140</v>
      </c>
      <c r="D110" s="13" t="s">
        <v>106</v>
      </c>
      <c r="E110" s="11" t="s">
        <v>19</v>
      </c>
      <c r="F110" s="8" t="s">
        <v>28</v>
      </c>
      <c r="G110" s="179">
        <v>135500</v>
      </c>
    </row>
    <row r="111" spans="1:7" ht="56.25">
      <c r="A111" s="33" t="s">
        <v>301</v>
      </c>
      <c r="B111" s="48">
        <v>342</v>
      </c>
      <c r="C111" s="15" t="s">
        <v>96</v>
      </c>
      <c r="D111" s="15" t="s">
        <v>96</v>
      </c>
      <c r="E111" s="15" t="s">
        <v>97</v>
      </c>
      <c r="F111" s="15" t="s">
        <v>98</v>
      </c>
      <c r="G111" s="186">
        <f>G112+G139</f>
        <v>139324080</v>
      </c>
    </row>
    <row r="112" spans="1:7" ht="18.75">
      <c r="A112" s="12" t="s">
        <v>120</v>
      </c>
      <c r="B112" s="10">
        <v>342</v>
      </c>
      <c r="C112" s="11" t="s">
        <v>110</v>
      </c>
      <c r="D112" s="8" t="s">
        <v>96</v>
      </c>
      <c r="E112" s="8" t="s">
        <v>97</v>
      </c>
      <c r="F112" s="8" t="s">
        <v>98</v>
      </c>
      <c r="G112" s="185">
        <f>G113+G123+G133</f>
        <v>71818020</v>
      </c>
    </row>
    <row r="113" spans="1:7" ht="18.75">
      <c r="A113" s="39" t="s">
        <v>121</v>
      </c>
      <c r="B113" s="10">
        <v>342</v>
      </c>
      <c r="C113" s="11" t="s">
        <v>110</v>
      </c>
      <c r="D113" s="8" t="s">
        <v>101</v>
      </c>
      <c r="E113" s="8" t="s">
        <v>97</v>
      </c>
      <c r="F113" s="8" t="s">
        <v>98</v>
      </c>
      <c r="G113" s="185">
        <f>G114</f>
        <v>70060797</v>
      </c>
    </row>
    <row r="114" spans="1:7" ht="18.75">
      <c r="A114" s="40" t="s">
        <v>159</v>
      </c>
      <c r="B114" s="10">
        <v>342</v>
      </c>
      <c r="C114" s="11" t="s">
        <v>110</v>
      </c>
      <c r="D114" s="8" t="s">
        <v>101</v>
      </c>
      <c r="E114" s="8" t="s">
        <v>361</v>
      </c>
      <c r="F114" s="8" t="s">
        <v>98</v>
      </c>
      <c r="G114" s="185">
        <f>G115</f>
        <v>70060797</v>
      </c>
    </row>
    <row r="115" spans="1:7" ht="18.75">
      <c r="A115" s="40" t="s">
        <v>133</v>
      </c>
      <c r="B115" s="10">
        <v>342</v>
      </c>
      <c r="C115" s="11" t="s">
        <v>110</v>
      </c>
      <c r="D115" s="8" t="s">
        <v>101</v>
      </c>
      <c r="E115" s="8" t="s">
        <v>294</v>
      </c>
      <c r="F115" s="8" t="s">
        <v>98</v>
      </c>
      <c r="G115" s="185">
        <f>G116+G119</f>
        <v>70060797</v>
      </c>
    </row>
    <row r="116" spans="1:7" ht="37.5">
      <c r="A116" s="12" t="s">
        <v>73</v>
      </c>
      <c r="B116" s="10">
        <v>342</v>
      </c>
      <c r="C116" s="11" t="s">
        <v>110</v>
      </c>
      <c r="D116" s="8" t="s">
        <v>101</v>
      </c>
      <c r="E116" s="8" t="s">
        <v>294</v>
      </c>
      <c r="F116" s="8" t="s">
        <v>283</v>
      </c>
      <c r="G116" s="185">
        <f>G117</f>
        <v>57418311</v>
      </c>
    </row>
    <row r="117" spans="1:7" ht="18.75">
      <c r="A117" s="12" t="s">
        <v>74</v>
      </c>
      <c r="B117" s="10">
        <v>342</v>
      </c>
      <c r="C117" s="11" t="s">
        <v>110</v>
      </c>
      <c r="D117" s="8" t="s">
        <v>101</v>
      </c>
      <c r="E117" s="8" t="s">
        <v>294</v>
      </c>
      <c r="F117" s="8" t="s">
        <v>71</v>
      </c>
      <c r="G117" s="185">
        <f>G118</f>
        <v>57418311</v>
      </c>
    </row>
    <row r="118" spans="1:7" ht="56.25">
      <c r="A118" s="12" t="s">
        <v>75</v>
      </c>
      <c r="B118" s="10">
        <v>342</v>
      </c>
      <c r="C118" s="11" t="s">
        <v>110</v>
      </c>
      <c r="D118" s="8" t="s">
        <v>101</v>
      </c>
      <c r="E118" s="8" t="s">
        <v>294</v>
      </c>
      <c r="F118" s="8" t="s">
        <v>72</v>
      </c>
      <c r="G118" s="185">
        <f>52746257+4672054</f>
        <v>57418311</v>
      </c>
    </row>
    <row r="119" spans="1:7" ht="93.75">
      <c r="A119" s="49" t="s">
        <v>53</v>
      </c>
      <c r="B119" s="10">
        <v>342</v>
      </c>
      <c r="C119" s="11" t="s">
        <v>110</v>
      </c>
      <c r="D119" s="8" t="s">
        <v>101</v>
      </c>
      <c r="E119" s="8" t="s">
        <v>302</v>
      </c>
      <c r="F119" s="8" t="s">
        <v>98</v>
      </c>
      <c r="G119" s="185">
        <f>G120</f>
        <v>12642486</v>
      </c>
    </row>
    <row r="120" spans="1:7" ht="37.5">
      <c r="A120" s="12" t="s">
        <v>73</v>
      </c>
      <c r="B120" s="10">
        <v>342</v>
      </c>
      <c r="C120" s="11" t="s">
        <v>110</v>
      </c>
      <c r="D120" s="8" t="s">
        <v>101</v>
      </c>
      <c r="E120" s="8" t="s">
        <v>302</v>
      </c>
      <c r="F120" s="8" t="s">
        <v>283</v>
      </c>
      <c r="G120" s="185">
        <f>G121</f>
        <v>12642486</v>
      </c>
    </row>
    <row r="121" spans="1:7" ht="18.75">
      <c r="A121" s="12" t="s">
        <v>74</v>
      </c>
      <c r="B121" s="10">
        <v>342</v>
      </c>
      <c r="C121" s="11" t="s">
        <v>110</v>
      </c>
      <c r="D121" s="8" t="s">
        <v>101</v>
      </c>
      <c r="E121" s="8" t="s">
        <v>302</v>
      </c>
      <c r="F121" s="8" t="s">
        <v>71</v>
      </c>
      <c r="G121" s="185">
        <f>G122</f>
        <v>12642486</v>
      </c>
    </row>
    <row r="122" spans="1:7" ht="56.25">
      <c r="A122" s="12" t="s">
        <v>75</v>
      </c>
      <c r="B122" s="10">
        <v>342</v>
      </c>
      <c r="C122" s="11" t="s">
        <v>110</v>
      </c>
      <c r="D122" s="8" t="s">
        <v>101</v>
      </c>
      <c r="E122" s="8" t="s">
        <v>302</v>
      </c>
      <c r="F122" s="8" t="s">
        <v>72</v>
      </c>
      <c r="G122" s="185">
        <v>12642486</v>
      </c>
    </row>
    <row r="123" spans="1:7" ht="18.75">
      <c r="A123" s="12" t="s">
        <v>155</v>
      </c>
      <c r="B123" s="10">
        <v>342</v>
      </c>
      <c r="C123" s="11" t="s">
        <v>110</v>
      </c>
      <c r="D123" s="11" t="s">
        <v>110</v>
      </c>
      <c r="E123" s="11" t="s">
        <v>97</v>
      </c>
      <c r="F123" s="11" t="s">
        <v>98</v>
      </c>
      <c r="G123" s="185">
        <f>G124+G128</f>
        <v>1303423</v>
      </c>
    </row>
    <row r="124" spans="1:7" ht="18.75">
      <c r="A124" s="12" t="s">
        <v>156</v>
      </c>
      <c r="B124" s="10">
        <v>342</v>
      </c>
      <c r="C124" s="11" t="s">
        <v>110</v>
      </c>
      <c r="D124" s="11" t="s">
        <v>110</v>
      </c>
      <c r="E124" s="11" t="s">
        <v>298</v>
      </c>
      <c r="F124" s="11" t="s">
        <v>98</v>
      </c>
      <c r="G124" s="185">
        <f>G125</f>
        <v>1266023</v>
      </c>
    </row>
    <row r="125" spans="1:7" ht="37.5">
      <c r="A125" s="12" t="s">
        <v>73</v>
      </c>
      <c r="B125" s="10">
        <v>342</v>
      </c>
      <c r="C125" s="11" t="s">
        <v>110</v>
      </c>
      <c r="D125" s="11" t="s">
        <v>110</v>
      </c>
      <c r="E125" s="11" t="s">
        <v>298</v>
      </c>
      <c r="F125" s="11" t="s">
        <v>283</v>
      </c>
      <c r="G125" s="185">
        <f>G126</f>
        <v>1266023</v>
      </c>
    </row>
    <row r="126" spans="1:7" ht="18.75">
      <c r="A126" s="12" t="s">
        <v>74</v>
      </c>
      <c r="B126" s="10">
        <v>342</v>
      </c>
      <c r="C126" s="11" t="s">
        <v>110</v>
      </c>
      <c r="D126" s="11" t="s">
        <v>110</v>
      </c>
      <c r="E126" s="11" t="s">
        <v>298</v>
      </c>
      <c r="F126" s="11" t="s">
        <v>71</v>
      </c>
      <c r="G126" s="185">
        <f>G127</f>
        <v>1266023</v>
      </c>
    </row>
    <row r="127" spans="1:7" ht="56.25">
      <c r="A127" s="12" t="s">
        <v>75</v>
      </c>
      <c r="B127" s="10">
        <v>342</v>
      </c>
      <c r="C127" s="11" t="s">
        <v>110</v>
      </c>
      <c r="D127" s="11" t="s">
        <v>110</v>
      </c>
      <c r="E127" s="11" t="s">
        <v>298</v>
      </c>
      <c r="F127" s="11" t="s">
        <v>72</v>
      </c>
      <c r="G127" s="185">
        <v>1266023</v>
      </c>
    </row>
    <row r="128" spans="1:7" ht="18.75">
      <c r="A128" s="39" t="s">
        <v>284</v>
      </c>
      <c r="B128" s="10">
        <v>342</v>
      </c>
      <c r="C128" s="11" t="s">
        <v>110</v>
      </c>
      <c r="D128" s="11" t="s">
        <v>110</v>
      </c>
      <c r="E128" s="11" t="s">
        <v>118</v>
      </c>
      <c r="F128" s="13" t="s">
        <v>98</v>
      </c>
      <c r="G128" s="185">
        <f>G129</f>
        <v>37400</v>
      </c>
    </row>
    <row r="129" spans="1:7" ht="37.5">
      <c r="A129" s="12" t="s">
        <v>76</v>
      </c>
      <c r="B129" s="10">
        <v>342</v>
      </c>
      <c r="C129" s="11" t="s">
        <v>110</v>
      </c>
      <c r="D129" s="11" t="s">
        <v>110</v>
      </c>
      <c r="E129" s="11" t="s">
        <v>222</v>
      </c>
      <c r="F129" s="13" t="s">
        <v>98</v>
      </c>
      <c r="G129" s="185">
        <f>G130</f>
        <v>37400</v>
      </c>
    </row>
    <row r="130" spans="1:7" ht="37.5">
      <c r="A130" s="39" t="s">
        <v>73</v>
      </c>
      <c r="B130" s="10">
        <v>342</v>
      </c>
      <c r="C130" s="11" t="s">
        <v>110</v>
      </c>
      <c r="D130" s="11" t="s">
        <v>110</v>
      </c>
      <c r="E130" s="11" t="s">
        <v>222</v>
      </c>
      <c r="F130" s="11" t="s">
        <v>283</v>
      </c>
      <c r="G130" s="185">
        <f>G131</f>
        <v>37400</v>
      </c>
    </row>
    <row r="131" spans="1:7" ht="18.75">
      <c r="A131" s="39" t="s">
        <v>74</v>
      </c>
      <c r="B131" s="10">
        <v>342</v>
      </c>
      <c r="C131" s="11" t="s">
        <v>110</v>
      </c>
      <c r="D131" s="11" t="s">
        <v>110</v>
      </c>
      <c r="E131" s="11" t="s">
        <v>222</v>
      </c>
      <c r="F131" s="11" t="s">
        <v>71</v>
      </c>
      <c r="G131" s="185">
        <f>G132</f>
        <v>37400</v>
      </c>
    </row>
    <row r="132" spans="1:7" ht="56.25">
      <c r="A132" s="39" t="s">
        <v>75</v>
      </c>
      <c r="B132" s="10">
        <v>342</v>
      </c>
      <c r="C132" s="11" t="s">
        <v>110</v>
      </c>
      <c r="D132" s="11" t="s">
        <v>110</v>
      </c>
      <c r="E132" s="11" t="s">
        <v>222</v>
      </c>
      <c r="F132" s="11" t="s">
        <v>72</v>
      </c>
      <c r="G132" s="185">
        <v>37400</v>
      </c>
    </row>
    <row r="133" spans="1:7" ht="18.75">
      <c r="A133" s="12" t="s">
        <v>160</v>
      </c>
      <c r="B133" s="10">
        <v>342</v>
      </c>
      <c r="C133" s="11" t="s">
        <v>110</v>
      </c>
      <c r="D133" s="11" t="s">
        <v>122</v>
      </c>
      <c r="E133" s="11" t="s">
        <v>97</v>
      </c>
      <c r="F133" s="11" t="s">
        <v>98</v>
      </c>
      <c r="G133" s="179">
        <f>G134</f>
        <v>453800</v>
      </c>
    </row>
    <row r="134" spans="1:7" ht="18.75">
      <c r="A134" s="1" t="s">
        <v>284</v>
      </c>
      <c r="B134" s="10">
        <v>342</v>
      </c>
      <c r="C134" s="11" t="s">
        <v>110</v>
      </c>
      <c r="D134" s="8" t="s">
        <v>122</v>
      </c>
      <c r="E134" s="11" t="s">
        <v>118</v>
      </c>
      <c r="F134" s="13" t="s">
        <v>98</v>
      </c>
      <c r="G134" s="179">
        <f>G135</f>
        <v>453800</v>
      </c>
    </row>
    <row r="135" spans="1:7" ht="37.5">
      <c r="A135" s="1" t="s">
        <v>303</v>
      </c>
      <c r="B135" s="10">
        <v>342</v>
      </c>
      <c r="C135" s="13" t="s">
        <v>110</v>
      </c>
      <c r="D135" s="13" t="s">
        <v>122</v>
      </c>
      <c r="E135" s="11" t="s">
        <v>224</v>
      </c>
      <c r="F135" s="13" t="s">
        <v>98</v>
      </c>
      <c r="G135" s="179">
        <f>G136</f>
        <v>453800</v>
      </c>
    </row>
    <row r="136" spans="1:7" ht="37.5">
      <c r="A136" s="12" t="s">
        <v>73</v>
      </c>
      <c r="B136" s="10">
        <v>342</v>
      </c>
      <c r="C136" s="13" t="s">
        <v>110</v>
      </c>
      <c r="D136" s="13" t="s">
        <v>122</v>
      </c>
      <c r="E136" s="11" t="s">
        <v>224</v>
      </c>
      <c r="F136" s="13" t="s">
        <v>283</v>
      </c>
      <c r="G136" s="179">
        <f>G137</f>
        <v>453800</v>
      </c>
    </row>
    <row r="137" spans="1:7" ht="18.75">
      <c r="A137" s="12" t="s">
        <v>74</v>
      </c>
      <c r="B137" s="10">
        <v>342</v>
      </c>
      <c r="C137" s="13" t="s">
        <v>110</v>
      </c>
      <c r="D137" s="13" t="s">
        <v>122</v>
      </c>
      <c r="E137" s="11" t="s">
        <v>224</v>
      </c>
      <c r="F137" s="13" t="s">
        <v>71</v>
      </c>
      <c r="G137" s="179">
        <f>G138</f>
        <v>453800</v>
      </c>
    </row>
    <row r="138" spans="1:7" ht="56.25">
      <c r="A138" s="12" t="s">
        <v>75</v>
      </c>
      <c r="B138" s="10">
        <v>342</v>
      </c>
      <c r="C138" s="13" t="s">
        <v>110</v>
      </c>
      <c r="D138" s="13" t="s">
        <v>122</v>
      </c>
      <c r="E138" s="11" t="s">
        <v>224</v>
      </c>
      <c r="F138" s="13" t="s">
        <v>72</v>
      </c>
      <c r="G138" s="179">
        <f>860600-406800</f>
        <v>453800</v>
      </c>
    </row>
    <row r="139" spans="1:7" ht="18.75">
      <c r="A139" s="1" t="s">
        <v>218</v>
      </c>
      <c r="B139" s="10">
        <v>342</v>
      </c>
      <c r="C139" s="11" t="s">
        <v>205</v>
      </c>
      <c r="D139" s="11" t="s">
        <v>96</v>
      </c>
      <c r="E139" s="11" t="s">
        <v>97</v>
      </c>
      <c r="F139" s="11" t="s">
        <v>98</v>
      </c>
      <c r="G139" s="185">
        <f>G140+G155+G161</f>
        <v>67506060</v>
      </c>
    </row>
    <row r="140" spans="1:7" ht="18.75">
      <c r="A140" s="12" t="s">
        <v>219</v>
      </c>
      <c r="B140" s="10">
        <v>342</v>
      </c>
      <c r="C140" s="11" t="s">
        <v>205</v>
      </c>
      <c r="D140" s="11" t="s">
        <v>89</v>
      </c>
      <c r="E140" s="11" t="s">
        <v>97</v>
      </c>
      <c r="F140" s="11" t="s">
        <v>98</v>
      </c>
      <c r="G140" s="185">
        <f>G141+G150</f>
        <v>60028831</v>
      </c>
    </row>
    <row r="141" spans="1:7" ht="18.75">
      <c r="A141" s="1" t="s">
        <v>172</v>
      </c>
      <c r="B141" s="10">
        <v>342</v>
      </c>
      <c r="C141" s="11" t="s">
        <v>205</v>
      </c>
      <c r="D141" s="11" t="s">
        <v>89</v>
      </c>
      <c r="E141" s="13" t="s">
        <v>392</v>
      </c>
      <c r="F141" s="13" t="s">
        <v>98</v>
      </c>
      <c r="G141" s="185">
        <f>G142</f>
        <v>59622031</v>
      </c>
    </row>
    <row r="142" spans="1:7" ht="18.75">
      <c r="A142" s="1" t="s">
        <v>133</v>
      </c>
      <c r="B142" s="10">
        <v>342</v>
      </c>
      <c r="C142" s="11" t="s">
        <v>205</v>
      </c>
      <c r="D142" s="11" t="s">
        <v>89</v>
      </c>
      <c r="E142" s="13" t="s">
        <v>173</v>
      </c>
      <c r="F142" s="13" t="s">
        <v>98</v>
      </c>
      <c r="G142" s="185">
        <f>G143+G146</f>
        <v>59622031</v>
      </c>
    </row>
    <row r="143" spans="1:7" ht="37.5">
      <c r="A143" s="12" t="s">
        <v>73</v>
      </c>
      <c r="B143" s="10">
        <v>342</v>
      </c>
      <c r="C143" s="11" t="s">
        <v>205</v>
      </c>
      <c r="D143" s="11" t="s">
        <v>89</v>
      </c>
      <c r="E143" s="13" t="s">
        <v>173</v>
      </c>
      <c r="F143" s="11" t="s">
        <v>283</v>
      </c>
      <c r="G143" s="185">
        <f>G144</f>
        <v>49133687</v>
      </c>
    </row>
    <row r="144" spans="1:7" ht="18.75">
      <c r="A144" s="12" t="s">
        <v>74</v>
      </c>
      <c r="B144" s="10">
        <v>342</v>
      </c>
      <c r="C144" s="11" t="s">
        <v>205</v>
      </c>
      <c r="D144" s="11" t="s">
        <v>89</v>
      </c>
      <c r="E144" s="13" t="s">
        <v>173</v>
      </c>
      <c r="F144" s="11" t="s">
        <v>71</v>
      </c>
      <c r="G144" s="185">
        <f>G145</f>
        <v>49133687</v>
      </c>
    </row>
    <row r="145" spans="1:7" ht="56.25">
      <c r="A145" s="12" t="s">
        <v>75</v>
      </c>
      <c r="B145" s="10">
        <v>342</v>
      </c>
      <c r="C145" s="11" t="s">
        <v>205</v>
      </c>
      <c r="D145" s="11" t="s">
        <v>89</v>
      </c>
      <c r="E145" s="13" t="s">
        <v>173</v>
      </c>
      <c r="F145" s="11" t="s">
        <v>72</v>
      </c>
      <c r="G145" s="185">
        <v>49133687</v>
      </c>
    </row>
    <row r="146" spans="1:7" ht="93.75">
      <c r="A146" s="49" t="s">
        <v>53</v>
      </c>
      <c r="B146" s="10">
        <v>342</v>
      </c>
      <c r="C146" s="11" t="s">
        <v>205</v>
      </c>
      <c r="D146" s="11" t="s">
        <v>89</v>
      </c>
      <c r="E146" s="13" t="s">
        <v>253</v>
      </c>
      <c r="F146" s="13" t="s">
        <v>98</v>
      </c>
      <c r="G146" s="185">
        <f>G147</f>
        <v>10488344</v>
      </c>
    </row>
    <row r="147" spans="1:7" ht="37.5">
      <c r="A147" s="12" t="s">
        <v>73</v>
      </c>
      <c r="B147" s="10">
        <v>342</v>
      </c>
      <c r="C147" s="11" t="s">
        <v>205</v>
      </c>
      <c r="D147" s="11" t="s">
        <v>89</v>
      </c>
      <c r="E147" s="13" t="s">
        <v>253</v>
      </c>
      <c r="F147" s="11" t="s">
        <v>283</v>
      </c>
      <c r="G147" s="185">
        <f>G148</f>
        <v>10488344</v>
      </c>
    </row>
    <row r="148" spans="1:7" ht="18.75">
      <c r="A148" s="12" t="s">
        <v>74</v>
      </c>
      <c r="B148" s="10">
        <v>342</v>
      </c>
      <c r="C148" s="11" t="s">
        <v>205</v>
      </c>
      <c r="D148" s="11" t="s">
        <v>89</v>
      </c>
      <c r="E148" s="13" t="s">
        <v>253</v>
      </c>
      <c r="F148" s="11" t="s">
        <v>71</v>
      </c>
      <c r="G148" s="185">
        <f>G149</f>
        <v>10488344</v>
      </c>
    </row>
    <row r="149" spans="1:7" ht="56.25">
      <c r="A149" s="12" t="s">
        <v>75</v>
      </c>
      <c r="B149" s="10">
        <v>342</v>
      </c>
      <c r="C149" s="11" t="s">
        <v>205</v>
      </c>
      <c r="D149" s="11" t="s">
        <v>89</v>
      </c>
      <c r="E149" s="13" t="s">
        <v>253</v>
      </c>
      <c r="F149" s="11" t="s">
        <v>72</v>
      </c>
      <c r="G149" s="185">
        <v>10488344</v>
      </c>
    </row>
    <row r="150" spans="1:7" ht="18.75">
      <c r="A150" s="1" t="s">
        <v>284</v>
      </c>
      <c r="B150" s="10">
        <v>342</v>
      </c>
      <c r="C150" s="11" t="s">
        <v>205</v>
      </c>
      <c r="D150" s="11" t="s">
        <v>89</v>
      </c>
      <c r="E150" s="11" t="s">
        <v>118</v>
      </c>
      <c r="F150" s="13" t="s">
        <v>98</v>
      </c>
      <c r="G150" s="179">
        <f>G151</f>
        <v>406800</v>
      </c>
    </row>
    <row r="151" spans="1:7" ht="37.5">
      <c r="A151" s="1" t="s">
        <v>303</v>
      </c>
      <c r="B151" s="10">
        <v>342</v>
      </c>
      <c r="C151" s="13" t="s">
        <v>205</v>
      </c>
      <c r="D151" s="13" t="s">
        <v>89</v>
      </c>
      <c r="E151" s="11" t="s">
        <v>224</v>
      </c>
      <c r="F151" s="13" t="s">
        <v>98</v>
      </c>
      <c r="G151" s="179">
        <f>G152</f>
        <v>406800</v>
      </c>
    </row>
    <row r="152" spans="1:7" ht="37.5">
      <c r="A152" s="12" t="s">
        <v>73</v>
      </c>
      <c r="B152" s="10">
        <v>342</v>
      </c>
      <c r="C152" s="13" t="s">
        <v>205</v>
      </c>
      <c r="D152" s="13" t="s">
        <v>89</v>
      </c>
      <c r="E152" s="11" t="s">
        <v>224</v>
      </c>
      <c r="F152" s="13" t="s">
        <v>283</v>
      </c>
      <c r="G152" s="179">
        <f>G153</f>
        <v>406800</v>
      </c>
    </row>
    <row r="153" spans="1:7" ht="18.75">
      <c r="A153" s="12" t="s">
        <v>74</v>
      </c>
      <c r="B153" s="10">
        <v>342</v>
      </c>
      <c r="C153" s="13" t="s">
        <v>205</v>
      </c>
      <c r="D153" s="13" t="s">
        <v>89</v>
      </c>
      <c r="E153" s="11" t="s">
        <v>224</v>
      </c>
      <c r="F153" s="13" t="s">
        <v>71</v>
      </c>
      <c r="G153" s="179">
        <f>G154</f>
        <v>406800</v>
      </c>
    </row>
    <row r="154" spans="1:7" ht="18.75">
      <c r="A154" s="12" t="s">
        <v>288</v>
      </c>
      <c r="B154" s="10">
        <v>342</v>
      </c>
      <c r="C154" s="13" t="s">
        <v>205</v>
      </c>
      <c r="D154" s="13" t="s">
        <v>89</v>
      </c>
      <c r="E154" s="11" t="s">
        <v>224</v>
      </c>
      <c r="F154" s="13" t="s">
        <v>77</v>
      </c>
      <c r="G154" s="179">
        <v>406800</v>
      </c>
    </row>
    <row r="155" spans="1:7" ht="18.75">
      <c r="A155" s="12" t="s">
        <v>221</v>
      </c>
      <c r="B155" s="10">
        <v>342</v>
      </c>
      <c r="C155" s="11" t="s">
        <v>205</v>
      </c>
      <c r="D155" s="11" t="s">
        <v>101</v>
      </c>
      <c r="E155" s="11" t="s">
        <v>97</v>
      </c>
      <c r="F155" s="11" t="s">
        <v>98</v>
      </c>
      <c r="G155" s="185">
        <f>G156</f>
        <v>999505</v>
      </c>
    </row>
    <row r="156" spans="1:7" ht="37.5">
      <c r="A156" s="1" t="s">
        <v>174</v>
      </c>
      <c r="B156" s="10">
        <v>342</v>
      </c>
      <c r="C156" s="11" t="s">
        <v>205</v>
      </c>
      <c r="D156" s="11" t="s">
        <v>101</v>
      </c>
      <c r="E156" s="13" t="s">
        <v>393</v>
      </c>
      <c r="F156" s="13" t="s">
        <v>98</v>
      </c>
      <c r="G156" s="185">
        <f>G157</f>
        <v>999505</v>
      </c>
    </row>
    <row r="157" spans="1:7" ht="37.5">
      <c r="A157" s="1" t="s">
        <v>175</v>
      </c>
      <c r="B157" s="10">
        <v>342</v>
      </c>
      <c r="C157" s="11" t="s">
        <v>205</v>
      </c>
      <c r="D157" s="11" t="s">
        <v>101</v>
      </c>
      <c r="E157" s="13" t="s">
        <v>176</v>
      </c>
      <c r="F157" s="13" t="s">
        <v>98</v>
      </c>
      <c r="G157" s="185">
        <f>G158</f>
        <v>999505</v>
      </c>
    </row>
    <row r="158" spans="1:7" ht="37.5">
      <c r="A158" s="12" t="s">
        <v>73</v>
      </c>
      <c r="B158" s="10">
        <v>342</v>
      </c>
      <c r="C158" s="11" t="s">
        <v>205</v>
      </c>
      <c r="D158" s="11" t="s">
        <v>101</v>
      </c>
      <c r="E158" s="13" t="s">
        <v>176</v>
      </c>
      <c r="F158" s="11" t="s">
        <v>283</v>
      </c>
      <c r="G158" s="185">
        <f>G159</f>
        <v>999505</v>
      </c>
    </row>
    <row r="159" spans="1:7" ht="18.75">
      <c r="A159" s="12" t="s">
        <v>74</v>
      </c>
      <c r="B159" s="10">
        <v>342</v>
      </c>
      <c r="C159" s="11" t="s">
        <v>205</v>
      </c>
      <c r="D159" s="11" t="s">
        <v>101</v>
      </c>
      <c r="E159" s="13" t="s">
        <v>176</v>
      </c>
      <c r="F159" s="11" t="s">
        <v>71</v>
      </c>
      <c r="G159" s="185">
        <f>G160</f>
        <v>999505</v>
      </c>
    </row>
    <row r="160" spans="1:7" ht="56.25">
      <c r="A160" s="12" t="s">
        <v>75</v>
      </c>
      <c r="B160" s="10">
        <v>342</v>
      </c>
      <c r="C160" s="11" t="s">
        <v>205</v>
      </c>
      <c r="D160" s="11" t="s">
        <v>101</v>
      </c>
      <c r="E160" s="13" t="s">
        <v>176</v>
      </c>
      <c r="F160" s="11" t="s">
        <v>72</v>
      </c>
      <c r="G160" s="185">
        <v>999505</v>
      </c>
    </row>
    <row r="161" spans="1:7" ht="18.75">
      <c r="A161" s="1" t="s">
        <v>220</v>
      </c>
      <c r="B161" s="10">
        <v>342</v>
      </c>
      <c r="C161" s="13" t="s">
        <v>205</v>
      </c>
      <c r="D161" s="13" t="s">
        <v>119</v>
      </c>
      <c r="E161" s="13" t="s">
        <v>97</v>
      </c>
      <c r="F161" s="13" t="s">
        <v>98</v>
      </c>
      <c r="G161" s="185">
        <f>G162+G172+G176</f>
        <v>6477724</v>
      </c>
    </row>
    <row r="162" spans="1:7" ht="56.25">
      <c r="A162" s="1" t="s">
        <v>102</v>
      </c>
      <c r="B162" s="10">
        <v>342</v>
      </c>
      <c r="C162" s="13" t="s">
        <v>205</v>
      </c>
      <c r="D162" s="13" t="s">
        <v>119</v>
      </c>
      <c r="E162" s="13" t="s">
        <v>171</v>
      </c>
      <c r="F162" s="13" t="s">
        <v>98</v>
      </c>
      <c r="G162" s="185">
        <f>G163</f>
        <v>6365344</v>
      </c>
    </row>
    <row r="163" spans="1:7" ht="18.75">
      <c r="A163" s="12" t="s">
        <v>88</v>
      </c>
      <c r="B163" s="10">
        <v>342</v>
      </c>
      <c r="C163" s="13" t="s">
        <v>205</v>
      </c>
      <c r="D163" s="13" t="s">
        <v>119</v>
      </c>
      <c r="E163" s="13" t="s">
        <v>108</v>
      </c>
      <c r="F163" s="13" t="s">
        <v>98</v>
      </c>
      <c r="G163" s="185">
        <f>G164+G169</f>
        <v>6365344</v>
      </c>
    </row>
    <row r="164" spans="1:7" ht="18.75">
      <c r="A164" s="12" t="s">
        <v>211</v>
      </c>
      <c r="B164" s="10">
        <v>342</v>
      </c>
      <c r="C164" s="13" t="s">
        <v>205</v>
      </c>
      <c r="D164" s="13" t="s">
        <v>119</v>
      </c>
      <c r="E164" s="11" t="s">
        <v>368</v>
      </c>
      <c r="F164" s="13" t="s">
        <v>98</v>
      </c>
      <c r="G164" s="185">
        <f>G165+G167</f>
        <v>4672036</v>
      </c>
    </row>
    <row r="165" spans="1:7" ht="75">
      <c r="A165" s="12" t="s">
        <v>299</v>
      </c>
      <c r="B165" s="10">
        <v>342</v>
      </c>
      <c r="C165" s="13" t="s">
        <v>205</v>
      </c>
      <c r="D165" s="13" t="s">
        <v>119</v>
      </c>
      <c r="E165" s="11" t="s">
        <v>368</v>
      </c>
      <c r="F165" s="13" t="s">
        <v>274</v>
      </c>
      <c r="G165" s="185">
        <f>G166</f>
        <v>4583002</v>
      </c>
    </row>
    <row r="166" spans="1:7" ht="37.5">
      <c r="A166" s="12" t="s">
        <v>30</v>
      </c>
      <c r="B166" s="10">
        <v>342</v>
      </c>
      <c r="C166" s="13" t="s">
        <v>205</v>
      </c>
      <c r="D166" s="13" t="s">
        <v>119</v>
      </c>
      <c r="E166" s="11" t="s">
        <v>368</v>
      </c>
      <c r="F166" s="13" t="s">
        <v>31</v>
      </c>
      <c r="G166" s="185">
        <v>4583002</v>
      </c>
    </row>
    <row r="167" spans="1:7" ht="37.5">
      <c r="A167" s="12" t="s">
        <v>276</v>
      </c>
      <c r="B167" s="10">
        <v>342</v>
      </c>
      <c r="C167" s="13" t="s">
        <v>205</v>
      </c>
      <c r="D167" s="13" t="s">
        <v>119</v>
      </c>
      <c r="E167" s="11" t="s">
        <v>368</v>
      </c>
      <c r="F167" s="13" t="s">
        <v>275</v>
      </c>
      <c r="G167" s="185">
        <f>G168</f>
        <v>89034</v>
      </c>
    </row>
    <row r="168" spans="1:7" ht="37.5">
      <c r="A168" s="39" t="s">
        <v>29</v>
      </c>
      <c r="B168" s="10">
        <v>342</v>
      </c>
      <c r="C168" s="13" t="s">
        <v>205</v>
      </c>
      <c r="D168" s="13" t="s">
        <v>119</v>
      </c>
      <c r="E168" s="11" t="s">
        <v>368</v>
      </c>
      <c r="F168" s="8" t="s">
        <v>28</v>
      </c>
      <c r="G168" s="185">
        <v>89034</v>
      </c>
    </row>
    <row r="169" spans="1:7" ht="93.75">
      <c r="A169" s="49" t="s">
        <v>53</v>
      </c>
      <c r="B169" s="10">
        <v>342</v>
      </c>
      <c r="C169" s="13" t="s">
        <v>205</v>
      </c>
      <c r="D169" s="13" t="s">
        <v>119</v>
      </c>
      <c r="E169" s="11" t="s">
        <v>257</v>
      </c>
      <c r="F169" s="13" t="s">
        <v>98</v>
      </c>
      <c r="G169" s="185">
        <f>G170</f>
        <v>1693308</v>
      </c>
    </row>
    <row r="170" spans="1:7" ht="75">
      <c r="A170" s="12" t="s">
        <v>299</v>
      </c>
      <c r="B170" s="10">
        <v>342</v>
      </c>
      <c r="C170" s="13" t="s">
        <v>205</v>
      </c>
      <c r="D170" s="13" t="s">
        <v>119</v>
      </c>
      <c r="E170" s="11" t="s">
        <v>257</v>
      </c>
      <c r="F170" s="13" t="s">
        <v>274</v>
      </c>
      <c r="G170" s="185">
        <f>G171</f>
        <v>1693308</v>
      </c>
    </row>
    <row r="171" spans="1:7" ht="37.5">
      <c r="A171" s="12" t="s">
        <v>30</v>
      </c>
      <c r="B171" s="10">
        <v>342</v>
      </c>
      <c r="C171" s="13" t="s">
        <v>205</v>
      </c>
      <c r="D171" s="13" t="s">
        <v>119</v>
      </c>
      <c r="E171" s="11" t="s">
        <v>257</v>
      </c>
      <c r="F171" s="13" t="s">
        <v>31</v>
      </c>
      <c r="G171" s="185">
        <v>1693308</v>
      </c>
    </row>
    <row r="172" spans="1:7" ht="18.75">
      <c r="A172" s="1" t="s">
        <v>284</v>
      </c>
      <c r="B172" s="10">
        <v>342</v>
      </c>
      <c r="C172" s="11" t="s">
        <v>205</v>
      </c>
      <c r="D172" s="11" t="s">
        <v>119</v>
      </c>
      <c r="E172" s="11" t="s">
        <v>118</v>
      </c>
      <c r="F172" s="13" t="s">
        <v>98</v>
      </c>
      <c r="G172" s="179">
        <f>G173</f>
        <v>3500</v>
      </c>
    </row>
    <row r="173" spans="1:7" ht="37.5">
      <c r="A173" s="1" t="s">
        <v>70</v>
      </c>
      <c r="B173" s="10">
        <v>342</v>
      </c>
      <c r="C173" s="13" t="s">
        <v>205</v>
      </c>
      <c r="D173" s="13" t="s">
        <v>119</v>
      </c>
      <c r="E173" s="11" t="s">
        <v>216</v>
      </c>
      <c r="F173" s="13" t="s">
        <v>98</v>
      </c>
      <c r="G173" s="179">
        <f>G174</f>
        <v>3500</v>
      </c>
    </row>
    <row r="174" spans="1:7" ht="37.5">
      <c r="A174" s="1" t="s">
        <v>276</v>
      </c>
      <c r="B174" s="10">
        <v>342</v>
      </c>
      <c r="C174" s="13" t="s">
        <v>205</v>
      </c>
      <c r="D174" s="13" t="s">
        <v>119</v>
      </c>
      <c r="E174" s="11" t="s">
        <v>216</v>
      </c>
      <c r="F174" s="13" t="s">
        <v>275</v>
      </c>
      <c r="G174" s="179">
        <f>G175</f>
        <v>3500</v>
      </c>
    </row>
    <row r="175" spans="1:7" ht="37.5">
      <c r="A175" s="39" t="s">
        <v>29</v>
      </c>
      <c r="B175" s="10">
        <v>342</v>
      </c>
      <c r="C175" s="13" t="s">
        <v>205</v>
      </c>
      <c r="D175" s="13" t="s">
        <v>119</v>
      </c>
      <c r="E175" s="11" t="s">
        <v>216</v>
      </c>
      <c r="F175" s="8" t="s">
        <v>28</v>
      </c>
      <c r="G175" s="179">
        <v>3500</v>
      </c>
    </row>
    <row r="176" spans="1:7" ht="37.5">
      <c r="A176" s="39" t="s">
        <v>15</v>
      </c>
      <c r="B176" s="10">
        <v>342</v>
      </c>
      <c r="C176" s="13" t="s">
        <v>205</v>
      </c>
      <c r="D176" s="13" t="s">
        <v>119</v>
      </c>
      <c r="E176" s="11" t="s">
        <v>17</v>
      </c>
      <c r="F176" s="13" t="s">
        <v>98</v>
      </c>
      <c r="G176" s="179">
        <f>G177+G182</f>
        <v>108880</v>
      </c>
    </row>
    <row r="177" spans="1:7" ht="37.5">
      <c r="A177" s="39" t="s">
        <v>23</v>
      </c>
      <c r="B177" s="10">
        <v>342</v>
      </c>
      <c r="C177" s="13" t="s">
        <v>205</v>
      </c>
      <c r="D177" s="13" t="s">
        <v>119</v>
      </c>
      <c r="E177" s="11" t="s">
        <v>18</v>
      </c>
      <c r="F177" s="13" t="s">
        <v>98</v>
      </c>
      <c r="G177" s="179">
        <f>G180+G178</f>
        <v>8080</v>
      </c>
    </row>
    <row r="178" spans="1:7" ht="56.25" hidden="1">
      <c r="A178" s="12" t="s">
        <v>299</v>
      </c>
      <c r="B178" s="10">
        <v>342</v>
      </c>
      <c r="C178" s="13" t="s">
        <v>205</v>
      </c>
      <c r="D178" s="13" t="s">
        <v>119</v>
      </c>
      <c r="E178" s="11" t="s">
        <v>18</v>
      </c>
      <c r="F178" s="13" t="s">
        <v>274</v>
      </c>
      <c r="G178" s="179">
        <f>G179</f>
        <v>0</v>
      </c>
    </row>
    <row r="179" spans="1:7" ht="18.75" hidden="1">
      <c r="A179" s="12" t="s">
        <v>30</v>
      </c>
      <c r="B179" s="10">
        <v>342</v>
      </c>
      <c r="C179" s="13" t="s">
        <v>205</v>
      </c>
      <c r="D179" s="13" t="s">
        <v>119</v>
      </c>
      <c r="E179" s="11" t="s">
        <v>18</v>
      </c>
      <c r="F179" s="13" t="s">
        <v>31</v>
      </c>
      <c r="G179" s="179">
        <v>0</v>
      </c>
    </row>
    <row r="180" spans="1:7" ht="37.5">
      <c r="A180" s="39" t="s">
        <v>276</v>
      </c>
      <c r="B180" s="10">
        <v>342</v>
      </c>
      <c r="C180" s="13" t="s">
        <v>205</v>
      </c>
      <c r="D180" s="13" t="s">
        <v>119</v>
      </c>
      <c r="E180" s="11" t="s">
        <v>18</v>
      </c>
      <c r="F180" s="13" t="s">
        <v>275</v>
      </c>
      <c r="G180" s="179">
        <f>G181</f>
        <v>8080</v>
      </c>
    </row>
    <row r="181" spans="1:7" ht="37.5">
      <c r="A181" s="39" t="s">
        <v>29</v>
      </c>
      <c r="B181" s="10">
        <v>342</v>
      </c>
      <c r="C181" s="13" t="s">
        <v>205</v>
      </c>
      <c r="D181" s="13" t="s">
        <v>119</v>
      </c>
      <c r="E181" s="11" t="s">
        <v>18</v>
      </c>
      <c r="F181" s="8" t="s">
        <v>28</v>
      </c>
      <c r="G181" s="179">
        <v>8080</v>
      </c>
    </row>
    <row r="182" spans="1:7" ht="56.25">
      <c r="A182" s="39" t="s">
        <v>24</v>
      </c>
      <c r="B182" s="10">
        <v>342</v>
      </c>
      <c r="C182" s="13" t="s">
        <v>205</v>
      </c>
      <c r="D182" s="13" t="s">
        <v>119</v>
      </c>
      <c r="E182" s="11" t="s">
        <v>19</v>
      </c>
      <c r="F182" s="13" t="s">
        <v>98</v>
      </c>
      <c r="G182" s="179">
        <f>G183</f>
        <v>100800</v>
      </c>
    </row>
    <row r="183" spans="1:7" ht="37.5">
      <c r="A183" s="39" t="s">
        <v>276</v>
      </c>
      <c r="B183" s="10">
        <v>342</v>
      </c>
      <c r="C183" s="13" t="s">
        <v>205</v>
      </c>
      <c r="D183" s="13" t="s">
        <v>119</v>
      </c>
      <c r="E183" s="11" t="s">
        <v>19</v>
      </c>
      <c r="F183" s="13" t="s">
        <v>275</v>
      </c>
      <c r="G183" s="179">
        <f>G184</f>
        <v>100800</v>
      </c>
    </row>
    <row r="184" spans="1:7" ht="37.5">
      <c r="A184" s="39" t="s">
        <v>29</v>
      </c>
      <c r="B184" s="10">
        <v>342</v>
      </c>
      <c r="C184" s="13" t="s">
        <v>205</v>
      </c>
      <c r="D184" s="13" t="s">
        <v>119</v>
      </c>
      <c r="E184" s="11" t="s">
        <v>19</v>
      </c>
      <c r="F184" s="8" t="s">
        <v>28</v>
      </c>
      <c r="G184" s="179">
        <v>100800</v>
      </c>
    </row>
    <row r="185" spans="1:9" ht="37.5">
      <c r="A185" s="47" t="s">
        <v>304</v>
      </c>
      <c r="B185" s="48">
        <v>343</v>
      </c>
      <c r="C185" s="15" t="s">
        <v>96</v>
      </c>
      <c r="D185" s="15" t="s">
        <v>96</v>
      </c>
      <c r="E185" s="15" t="s">
        <v>97</v>
      </c>
      <c r="F185" s="15" t="s">
        <v>98</v>
      </c>
      <c r="G185" s="183">
        <f>G186+G201</f>
        <v>323415214</v>
      </c>
      <c r="H185" s="220"/>
      <c r="I185" s="221"/>
    </row>
    <row r="186" spans="1:7" ht="18.75">
      <c r="A186" s="16" t="s">
        <v>120</v>
      </c>
      <c r="B186" s="8" t="s">
        <v>305</v>
      </c>
      <c r="C186" s="11" t="s">
        <v>110</v>
      </c>
      <c r="D186" s="11" t="s">
        <v>96</v>
      </c>
      <c r="E186" s="11" t="s">
        <v>97</v>
      </c>
      <c r="F186" s="11" t="s">
        <v>98</v>
      </c>
      <c r="G186" s="184">
        <f>G187</f>
        <v>15041800</v>
      </c>
    </row>
    <row r="187" spans="1:7" ht="18.75">
      <c r="A187" s="16" t="s">
        <v>121</v>
      </c>
      <c r="B187" s="8" t="s">
        <v>305</v>
      </c>
      <c r="C187" s="11" t="s">
        <v>110</v>
      </c>
      <c r="D187" s="11" t="s">
        <v>101</v>
      </c>
      <c r="E187" s="11" t="s">
        <v>97</v>
      </c>
      <c r="F187" s="11" t="s">
        <v>98</v>
      </c>
      <c r="G187" s="184">
        <f>G188</f>
        <v>15041800</v>
      </c>
    </row>
    <row r="188" spans="1:7" ht="18.75">
      <c r="A188" s="16" t="s">
        <v>306</v>
      </c>
      <c r="B188" s="8" t="s">
        <v>305</v>
      </c>
      <c r="C188" s="11" t="s">
        <v>110</v>
      </c>
      <c r="D188" s="11" t="s">
        <v>101</v>
      </c>
      <c r="E188" s="11" t="s">
        <v>387</v>
      </c>
      <c r="F188" s="11" t="s">
        <v>98</v>
      </c>
      <c r="G188" s="184">
        <f>G189</f>
        <v>15041800</v>
      </c>
    </row>
    <row r="189" spans="1:7" ht="18.75">
      <c r="A189" s="16" t="s">
        <v>133</v>
      </c>
      <c r="B189" s="8" t="s">
        <v>305</v>
      </c>
      <c r="C189" s="11" t="s">
        <v>110</v>
      </c>
      <c r="D189" s="11" t="s">
        <v>101</v>
      </c>
      <c r="E189" s="11" t="s">
        <v>307</v>
      </c>
      <c r="F189" s="11" t="s">
        <v>98</v>
      </c>
      <c r="G189" s="184">
        <f>G190+G192</f>
        <v>15041800</v>
      </c>
    </row>
    <row r="190" spans="1:7" ht="29.25" customHeight="1">
      <c r="A190" s="12" t="s">
        <v>276</v>
      </c>
      <c r="B190" s="8" t="s">
        <v>305</v>
      </c>
      <c r="C190" s="11" t="s">
        <v>110</v>
      </c>
      <c r="D190" s="11" t="s">
        <v>101</v>
      </c>
      <c r="E190" s="11" t="s">
        <v>307</v>
      </c>
      <c r="F190" s="11" t="s">
        <v>275</v>
      </c>
      <c r="G190" s="184">
        <f>G191</f>
        <v>85400</v>
      </c>
    </row>
    <row r="191" spans="1:7" ht="29.25" customHeight="1">
      <c r="A191" s="39" t="s">
        <v>29</v>
      </c>
      <c r="B191" s="8" t="s">
        <v>305</v>
      </c>
      <c r="C191" s="11" t="s">
        <v>110</v>
      </c>
      <c r="D191" s="11" t="s">
        <v>101</v>
      </c>
      <c r="E191" s="11" t="s">
        <v>307</v>
      </c>
      <c r="F191" s="8" t="s">
        <v>28</v>
      </c>
      <c r="G191" s="184">
        <v>85400</v>
      </c>
    </row>
    <row r="192" spans="1:7" ht="50.25" customHeight="1">
      <c r="A192" s="50" t="s">
        <v>473</v>
      </c>
      <c r="B192" s="8" t="s">
        <v>305</v>
      </c>
      <c r="C192" s="11" t="s">
        <v>110</v>
      </c>
      <c r="D192" s="11" t="s">
        <v>101</v>
      </c>
      <c r="E192" s="11" t="s">
        <v>474</v>
      </c>
      <c r="F192" s="11" t="s">
        <v>98</v>
      </c>
      <c r="G192" s="184">
        <f>G193</f>
        <v>14956400</v>
      </c>
    </row>
    <row r="193" spans="1:7" ht="131.25">
      <c r="A193" s="50" t="s">
        <v>479</v>
      </c>
      <c r="B193" s="8" t="s">
        <v>305</v>
      </c>
      <c r="C193" s="11" t="s">
        <v>110</v>
      </c>
      <c r="D193" s="11" t="s">
        <v>101</v>
      </c>
      <c r="E193" s="11" t="s">
        <v>477</v>
      </c>
      <c r="F193" s="11" t="s">
        <v>98</v>
      </c>
      <c r="G193" s="184">
        <f>G194</f>
        <v>14956400</v>
      </c>
    </row>
    <row r="194" spans="1:13" ht="65.25" customHeight="1">
      <c r="A194" s="50" t="s">
        <v>478</v>
      </c>
      <c r="B194" s="8" t="s">
        <v>305</v>
      </c>
      <c r="C194" s="11" t="s">
        <v>110</v>
      </c>
      <c r="D194" s="11" t="s">
        <v>101</v>
      </c>
      <c r="E194" s="11" t="s">
        <v>475</v>
      </c>
      <c r="F194" s="11" t="s">
        <v>98</v>
      </c>
      <c r="G194" s="184">
        <f>G195+G197+G199</f>
        <v>14956400</v>
      </c>
      <c r="M194" s="89"/>
    </row>
    <row r="195" spans="1:7" ht="18.75">
      <c r="A195" s="16" t="s">
        <v>236</v>
      </c>
      <c r="B195" s="8" t="s">
        <v>305</v>
      </c>
      <c r="C195" s="11" t="s">
        <v>110</v>
      </c>
      <c r="D195" s="11" t="s">
        <v>101</v>
      </c>
      <c r="E195" s="11" t="s">
        <v>475</v>
      </c>
      <c r="F195" s="13" t="s">
        <v>274</v>
      </c>
      <c r="G195" s="184">
        <f>G196</f>
        <v>10834600</v>
      </c>
    </row>
    <row r="196" spans="1:7" ht="18.75">
      <c r="A196" s="39" t="s">
        <v>27</v>
      </c>
      <c r="B196" s="8" t="s">
        <v>305</v>
      </c>
      <c r="C196" s="11" t="s">
        <v>110</v>
      </c>
      <c r="D196" s="11" t="s">
        <v>101</v>
      </c>
      <c r="E196" s="11" t="s">
        <v>475</v>
      </c>
      <c r="F196" s="8" t="s">
        <v>26</v>
      </c>
      <c r="G196" s="184">
        <v>10834600</v>
      </c>
    </row>
    <row r="197" spans="1:7" ht="25.5" customHeight="1">
      <c r="A197" s="12" t="s">
        <v>276</v>
      </c>
      <c r="B197" s="8" t="s">
        <v>305</v>
      </c>
      <c r="C197" s="11" t="s">
        <v>110</v>
      </c>
      <c r="D197" s="11" t="s">
        <v>101</v>
      </c>
      <c r="E197" s="11" t="s">
        <v>475</v>
      </c>
      <c r="F197" s="13" t="s">
        <v>275</v>
      </c>
      <c r="G197" s="184">
        <f>G198</f>
        <v>3877444</v>
      </c>
    </row>
    <row r="198" spans="1:7" ht="37.5">
      <c r="A198" s="39" t="s">
        <v>29</v>
      </c>
      <c r="B198" s="8" t="s">
        <v>305</v>
      </c>
      <c r="C198" s="11" t="s">
        <v>110</v>
      </c>
      <c r="D198" s="11" t="s">
        <v>101</v>
      </c>
      <c r="E198" s="11" t="s">
        <v>475</v>
      </c>
      <c r="F198" s="13" t="s">
        <v>28</v>
      </c>
      <c r="G198" s="184">
        <v>3877444</v>
      </c>
    </row>
    <row r="199" spans="1:7" ht="18.75">
      <c r="A199" s="50" t="s">
        <v>279</v>
      </c>
      <c r="B199" s="8" t="s">
        <v>305</v>
      </c>
      <c r="C199" s="11" t="s">
        <v>110</v>
      </c>
      <c r="D199" s="11" t="s">
        <v>101</v>
      </c>
      <c r="E199" s="11" t="s">
        <v>475</v>
      </c>
      <c r="F199" s="13" t="s">
        <v>280</v>
      </c>
      <c r="G199" s="179">
        <f>G200</f>
        <v>244356</v>
      </c>
    </row>
    <row r="200" spans="1:7" ht="18.75">
      <c r="A200" s="50" t="s">
        <v>282</v>
      </c>
      <c r="B200" s="8" t="s">
        <v>305</v>
      </c>
      <c r="C200" s="11" t="s">
        <v>110</v>
      </c>
      <c r="D200" s="11" t="s">
        <v>101</v>
      </c>
      <c r="E200" s="11" t="s">
        <v>475</v>
      </c>
      <c r="F200" s="13" t="s">
        <v>281</v>
      </c>
      <c r="G200" s="179">
        <v>244356</v>
      </c>
    </row>
    <row r="201" spans="1:7" ht="18.75">
      <c r="A201" s="1" t="s">
        <v>152</v>
      </c>
      <c r="B201" s="8" t="s">
        <v>305</v>
      </c>
      <c r="C201" s="13" t="s">
        <v>123</v>
      </c>
      <c r="D201" s="13" t="s">
        <v>96</v>
      </c>
      <c r="E201" s="13" t="s">
        <v>97</v>
      </c>
      <c r="F201" s="13" t="s">
        <v>98</v>
      </c>
      <c r="G201" s="184">
        <f>G202+G212+G318+G334+G380</f>
        <v>308373414</v>
      </c>
    </row>
    <row r="202" spans="1:7" ht="18.75">
      <c r="A202" s="1" t="s">
        <v>194</v>
      </c>
      <c r="B202" s="8" t="s">
        <v>305</v>
      </c>
      <c r="C202" s="41" t="s">
        <v>123</v>
      </c>
      <c r="D202" s="42" t="s">
        <v>101</v>
      </c>
      <c r="E202" s="41" t="s">
        <v>97</v>
      </c>
      <c r="F202" s="41" t="s">
        <v>98</v>
      </c>
      <c r="G202" s="184">
        <f>G203</f>
        <v>10463721</v>
      </c>
    </row>
    <row r="203" spans="1:7" ht="18.75">
      <c r="A203" s="1" t="s">
        <v>195</v>
      </c>
      <c r="B203" s="8" t="s">
        <v>305</v>
      </c>
      <c r="C203" s="41" t="s">
        <v>123</v>
      </c>
      <c r="D203" s="42" t="s">
        <v>101</v>
      </c>
      <c r="E203" s="41" t="s">
        <v>398</v>
      </c>
      <c r="F203" s="41" t="s">
        <v>98</v>
      </c>
      <c r="G203" s="184">
        <f>G204</f>
        <v>10463721</v>
      </c>
    </row>
    <row r="204" spans="1:7" ht="18.75">
      <c r="A204" s="51" t="s">
        <v>308</v>
      </c>
      <c r="B204" s="8" t="s">
        <v>305</v>
      </c>
      <c r="C204" s="41" t="s">
        <v>123</v>
      </c>
      <c r="D204" s="42" t="s">
        <v>101</v>
      </c>
      <c r="E204" s="41" t="s">
        <v>399</v>
      </c>
      <c r="F204" s="41" t="s">
        <v>98</v>
      </c>
      <c r="G204" s="184">
        <f>G208+G205</f>
        <v>10463721</v>
      </c>
    </row>
    <row r="205" spans="1:7" ht="37.5">
      <c r="A205" s="50" t="s">
        <v>73</v>
      </c>
      <c r="B205" s="8" t="s">
        <v>305</v>
      </c>
      <c r="C205" s="41" t="s">
        <v>123</v>
      </c>
      <c r="D205" s="42" t="s">
        <v>101</v>
      </c>
      <c r="E205" s="41" t="s">
        <v>399</v>
      </c>
      <c r="F205" s="41">
        <v>600</v>
      </c>
      <c r="G205" s="184">
        <f>G206</f>
        <v>3596821</v>
      </c>
    </row>
    <row r="206" spans="1:7" ht="18.75">
      <c r="A206" s="50" t="s">
        <v>309</v>
      </c>
      <c r="B206" s="8" t="s">
        <v>305</v>
      </c>
      <c r="C206" s="41" t="s">
        <v>123</v>
      </c>
      <c r="D206" s="42" t="s">
        <v>101</v>
      </c>
      <c r="E206" s="41" t="s">
        <v>399</v>
      </c>
      <c r="F206" s="41" t="s">
        <v>71</v>
      </c>
      <c r="G206" s="184">
        <f>G207</f>
        <v>3596821</v>
      </c>
    </row>
    <row r="207" spans="1:7" ht="56.25">
      <c r="A207" s="50" t="s">
        <v>75</v>
      </c>
      <c r="B207" s="8" t="s">
        <v>305</v>
      </c>
      <c r="C207" s="41" t="s">
        <v>123</v>
      </c>
      <c r="D207" s="42" t="s">
        <v>101</v>
      </c>
      <c r="E207" s="41" t="s">
        <v>399</v>
      </c>
      <c r="F207" s="41" t="s">
        <v>72</v>
      </c>
      <c r="G207" s="184">
        <v>3596821</v>
      </c>
    </row>
    <row r="208" spans="1:7" ht="37.5">
      <c r="A208" s="50" t="s">
        <v>310</v>
      </c>
      <c r="B208" s="8" t="s">
        <v>305</v>
      </c>
      <c r="C208" s="41" t="s">
        <v>123</v>
      </c>
      <c r="D208" s="42" t="s">
        <v>101</v>
      </c>
      <c r="E208" s="41" t="s">
        <v>400</v>
      </c>
      <c r="F208" s="41" t="s">
        <v>98</v>
      </c>
      <c r="G208" s="184">
        <f>G209</f>
        <v>6866900</v>
      </c>
    </row>
    <row r="209" spans="1:7" ht="37.5">
      <c r="A209" s="50" t="s">
        <v>73</v>
      </c>
      <c r="B209" s="8" t="s">
        <v>305</v>
      </c>
      <c r="C209" s="41" t="s">
        <v>123</v>
      </c>
      <c r="D209" s="42" t="s">
        <v>101</v>
      </c>
      <c r="E209" s="41" t="s">
        <v>400</v>
      </c>
      <c r="F209" s="41">
        <v>600</v>
      </c>
      <c r="G209" s="184">
        <f>G210</f>
        <v>6866900</v>
      </c>
    </row>
    <row r="210" spans="1:7" ht="18.75">
      <c r="A210" s="50" t="s">
        <v>309</v>
      </c>
      <c r="B210" s="8" t="s">
        <v>305</v>
      </c>
      <c r="C210" s="41" t="s">
        <v>123</v>
      </c>
      <c r="D210" s="42" t="s">
        <v>101</v>
      </c>
      <c r="E210" s="41" t="s">
        <v>400</v>
      </c>
      <c r="F210" s="41" t="s">
        <v>71</v>
      </c>
      <c r="G210" s="184">
        <f>G211</f>
        <v>6866900</v>
      </c>
    </row>
    <row r="211" spans="1:7" ht="56.25">
      <c r="A211" s="50" t="s">
        <v>75</v>
      </c>
      <c r="B211" s="8" t="s">
        <v>305</v>
      </c>
      <c r="C211" s="41" t="s">
        <v>123</v>
      </c>
      <c r="D211" s="42" t="s">
        <v>101</v>
      </c>
      <c r="E211" s="41" t="s">
        <v>400</v>
      </c>
      <c r="F211" s="41" t="s">
        <v>72</v>
      </c>
      <c r="G211" s="184">
        <v>6866900</v>
      </c>
    </row>
    <row r="212" spans="1:7" ht="18.75">
      <c r="A212" s="12" t="s">
        <v>153</v>
      </c>
      <c r="B212" s="8" t="s">
        <v>305</v>
      </c>
      <c r="C212" s="43">
        <v>10</v>
      </c>
      <c r="D212" s="11" t="s">
        <v>124</v>
      </c>
      <c r="E212" s="13" t="s">
        <v>97</v>
      </c>
      <c r="F212" s="13" t="s">
        <v>98</v>
      </c>
      <c r="G212" s="184">
        <f>G213+G219+G261+G298</f>
        <v>246074694</v>
      </c>
    </row>
    <row r="213" spans="1:7" ht="18.75">
      <c r="A213" s="12" t="s">
        <v>196</v>
      </c>
      <c r="B213" s="8" t="s">
        <v>305</v>
      </c>
      <c r="C213" s="11">
        <v>10</v>
      </c>
      <c r="D213" s="11" t="s">
        <v>124</v>
      </c>
      <c r="E213" s="11" t="s">
        <v>401</v>
      </c>
      <c r="F213" s="11" t="s">
        <v>98</v>
      </c>
      <c r="G213" s="184">
        <f>G214</f>
        <v>11497362</v>
      </c>
    </row>
    <row r="214" spans="1:7" ht="37.5">
      <c r="A214" s="12" t="s">
        <v>197</v>
      </c>
      <c r="B214" s="8" t="s">
        <v>305</v>
      </c>
      <c r="C214" s="11">
        <v>10</v>
      </c>
      <c r="D214" s="11" t="s">
        <v>124</v>
      </c>
      <c r="E214" s="11" t="s">
        <v>402</v>
      </c>
      <c r="F214" s="11" t="s">
        <v>98</v>
      </c>
      <c r="G214" s="184">
        <f>G217+G215</f>
        <v>11497362</v>
      </c>
    </row>
    <row r="215" spans="1:7" ht="37.5">
      <c r="A215" s="12" t="s">
        <v>276</v>
      </c>
      <c r="B215" s="8" t="s">
        <v>305</v>
      </c>
      <c r="C215" s="11">
        <v>10</v>
      </c>
      <c r="D215" s="11" t="s">
        <v>124</v>
      </c>
      <c r="E215" s="11" t="s">
        <v>402</v>
      </c>
      <c r="F215" s="11" t="s">
        <v>275</v>
      </c>
      <c r="G215" s="184">
        <f>G216</f>
        <v>117450</v>
      </c>
    </row>
    <row r="216" spans="1:7" ht="37.5">
      <c r="A216" s="39" t="s">
        <v>29</v>
      </c>
      <c r="B216" s="8" t="s">
        <v>305</v>
      </c>
      <c r="C216" s="11">
        <v>10</v>
      </c>
      <c r="D216" s="11" t="s">
        <v>124</v>
      </c>
      <c r="E216" s="11" t="s">
        <v>402</v>
      </c>
      <c r="F216" s="11" t="s">
        <v>28</v>
      </c>
      <c r="G216" s="184">
        <v>117450</v>
      </c>
    </row>
    <row r="217" spans="1:7" ht="18.75">
      <c r="A217" s="12" t="s">
        <v>311</v>
      </c>
      <c r="B217" s="8" t="s">
        <v>305</v>
      </c>
      <c r="C217" s="11">
        <v>10</v>
      </c>
      <c r="D217" s="11" t="s">
        <v>124</v>
      </c>
      <c r="E217" s="11" t="s">
        <v>402</v>
      </c>
      <c r="F217" s="11" t="s">
        <v>312</v>
      </c>
      <c r="G217" s="184">
        <f>G218</f>
        <v>11379912</v>
      </c>
    </row>
    <row r="218" spans="1:7" ht="37.5">
      <c r="A218" s="12" t="s">
        <v>315</v>
      </c>
      <c r="B218" s="8" t="s">
        <v>305</v>
      </c>
      <c r="C218" s="11">
        <v>10</v>
      </c>
      <c r="D218" s="11" t="s">
        <v>124</v>
      </c>
      <c r="E218" s="11" t="s">
        <v>402</v>
      </c>
      <c r="F218" s="17" t="s">
        <v>316</v>
      </c>
      <c r="G218" s="184">
        <v>11379912</v>
      </c>
    </row>
    <row r="219" spans="1:7" ht="18.75">
      <c r="A219" s="12" t="s">
        <v>154</v>
      </c>
      <c r="B219" s="8" t="s">
        <v>305</v>
      </c>
      <c r="C219" s="43">
        <v>10</v>
      </c>
      <c r="D219" s="11" t="s">
        <v>124</v>
      </c>
      <c r="E219" s="11" t="s">
        <v>267</v>
      </c>
      <c r="F219" s="13" t="s">
        <v>98</v>
      </c>
      <c r="G219" s="184">
        <f>G220+G235+G240+G245+G256+G225+G230</f>
        <v>87621632</v>
      </c>
    </row>
    <row r="220" spans="1:7" ht="37.5">
      <c r="A220" s="1" t="s">
        <v>198</v>
      </c>
      <c r="B220" s="8" t="s">
        <v>305</v>
      </c>
      <c r="C220" s="13" t="s">
        <v>123</v>
      </c>
      <c r="D220" s="13" t="s">
        <v>124</v>
      </c>
      <c r="E220" s="11" t="s">
        <v>403</v>
      </c>
      <c r="F220" s="13" t="s">
        <v>98</v>
      </c>
      <c r="G220" s="184">
        <f>G223+G221</f>
        <v>2545100</v>
      </c>
    </row>
    <row r="221" spans="1:7" ht="37.5">
      <c r="A221" s="12" t="s">
        <v>276</v>
      </c>
      <c r="B221" s="8" t="s">
        <v>305</v>
      </c>
      <c r="C221" s="13" t="s">
        <v>123</v>
      </c>
      <c r="D221" s="13" t="s">
        <v>124</v>
      </c>
      <c r="E221" s="11" t="s">
        <v>403</v>
      </c>
      <c r="F221" s="13" t="s">
        <v>275</v>
      </c>
      <c r="G221" s="184">
        <f>G222</f>
        <v>30000</v>
      </c>
    </row>
    <row r="222" spans="1:7" ht="37.5">
      <c r="A222" s="39" t="s">
        <v>29</v>
      </c>
      <c r="B222" s="8" t="s">
        <v>305</v>
      </c>
      <c r="C222" s="11">
        <v>10</v>
      </c>
      <c r="D222" s="11" t="s">
        <v>124</v>
      </c>
      <c r="E222" s="11" t="s">
        <v>403</v>
      </c>
      <c r="F222" s="13" t="s">
        <v>28</v>
      </c>
      <c r="G222" s="184">
        <v>30000</v>
      </c>
    </row>
    <row r="223" spans="1:7" ht="18.75">
      <c r="A223" s="12" t="s">
        <v>311</v>
      </c>
      <c r="B223" s="8" t="s">
        <v>305</v>
      </c>
      <c r="C223" s="11">
        <v>10</v>
      </c>
      <c r="D223" s="11" t="s">
        <v>124</v>
      </c>
      <c r="E223" s="11" t="s">
        <v>403</v>
      </c>
      <c r="F223" s="11" t="s">
        <v>312</v>
      </c>
      <c r="G223" s="184">
        <f>G224</f>
        <v>2515100</v>
      </c>
    </row>
    <row r="224" spans="1:7" ht="37.5">
      <c r="A224" s="12" t="s">
        <v>315</v>
      </c>
      <c r="B224" s="8" t="s">
        <v>305</v>
      </c>
      <c r="C224" s="11">
        <v>10</v>
      </c>
      <c r="D224" s="11" t="s">
        <v>124</v>
      </c>
      <c r="E224" s="11" t="s">
        <v>403</v>
      </c>
      <c r="F224" s="11" t="s">
        <v>316</v>
      </c>
      <c r="G224" s="184">
        <v>2515100</v>
      </c>
    </row>
    <row r="225" spans="1:7" ht="56.25">
      <c r="A225" s="12" t="s">
        <v>480</v>
      </c>
      <c r="B225" s="8" t="s">
        <v>305</v>
      </c>
      <c r="C225" s="11">
        <v>10</v>
      </c>
      <c r="D225" s="11" t="s">
        <v>124</v>
      </c>
      <c r="E225" s="11" t="s">
        <v>481</v>
      </c>
      <c r="F225" s="11" t="s">
        <v>98</v>
      </c>
      <c r="G225" s="184">
        <f>G226+G228</f>
        <v>2246300</v>
      </c>
    </row>
    <row r="226" spans="1:7" ht="37.5">
      <c r="A226" s="12" t="s">
        <v>276</v>
      </c>
      <c r="B226" s="8" t="s">
        <v>305</v>
      </c>
      <c r="C226" s="11">
        <v>10</v>
      </c>
      <c r="D226" s="11" t="s">
        <v>124</v>
      </c>
      <c r="E226" s="11" t="s">
        <v>481</v>
      </c>
      <c r="F226" s="11" t="s">
        <v>275</v>
      </c>
      <c r="G226" s="184">
        <f>G227</f>
        <v>80000</v>
      </c>
    </row>
    <row r="227" spans="1:7" ht="37.5">
      <c r="A227" s="39" t="s">
        <v>29</v>
      </c>
      <c r="B227" s="8" t="s">
        <v>305</v>
      </c>
      <c r="C227" s="11">
        <v>10</v>
      </c>
      <c r="D227" s="11" t="s">
        <v>124</v>
      </c>
      <c r="E227" s="11" t="s">
        <v>481</v>
      </c>
      <c r="F227" s="13" t="s">
        <v>28</v>
      </c>
      <c r="G227" s="184">
        <v>80000</v>
      </c>
    </row>
    <row r="228" spans="1:7" ht="18.75">
      <c r="A228" s="12" t="s">
        <v>311</v>
      </c>
      <c r="B228" s="8" t="s">
        <v>305</v>
      </c>
      <c r="C228" s="11">
        <v>10</v>
      </c>
      <c r="D228" s="11" t="s">
        <v>124</v>
      </c>
      <c r="E228" s="11" t="s">
        <v>481</v>
      </c>
      <c r="F228" s="11" t="s">
        <v>312</v>
      </c>
      <c r="G228" s="184">
        <f>G229</f>
        <v>2166300</v>
      </c>
    </row>
    <row r="229" spans="1:7" ht="18.75">
      <c r="A229" s="12" t="s">
        <v>313</v>
      </c>
      <c r="B229" s="8" t="s">
        <v>305</v>
      </c>
      <c r="C229" s="11">
        <v>10</v>
      </c>
      <c r="D229" s="11" t="s">
        <v>124</v>
      </c>
      <c r="E229" s="11" t="s">
        <v>481</v>
      </c>
      <c r="F229" s="17" t="s">
        <v>314</v>
      </c>
      <c r="G229" s="184">
        <v>2166300</v>
      </c>
    </row>
    <row r="230" spans="1:7" ht="56.25">
      <c r="A230" s="12" t="s">
        <v>482</v>
      </c>
      <c r="B230" s="8" t="s">
        <v>305</v>
      </c>
      <c r="C230" s="11">
        <v>10</v>
      </c>
      <c r="D230" s="11" t="s">
        <v>124</v>
      </c>
      <c r="E230" s="11" t="s">
        <v>483</v>
      </c>
      <c r="F230" s="11" t="s">
        <v>98</v>
      </c>
      <c r="G230" s="184">
        <f>G231+G233</f>
        <v>3755000</v>
      </c>
    </row>
    <row r="231" spans="1:7" ht="37.5">
      <c r="A231" s="12" t="s">
        <v>276</v>
      </c>
      <c r="B231" s="8" t="s">
        <v>305</v>
      </c>
      <c r="C231" s="11">
        <v>10</v>
      </c>
      <c r="D231" s="11" t="s">
        <v>124</v>
      </c>
      <c r="E231" s="11" t="s">
        <v>483</v>
      </c>
      <c r="F231" s="11" t="s">
        <v>275</v>
      </c>
      <c r="G231" s="184">
        <f>G232</f>
        <v>60300</v>
      </c>
    </row>
    <row r="232" spans="1:7" ht="37.5">
      <c r="A232" s="39" t="s">
        <v>29</v>
      </c>
      <c r="B232" s="8" t="s">
        <v>305</v>
      </c>
      <c r="C232" s="11">
        <v>10</v>
      </c>
      <c r="D232" s="11" t="s">
        <v>124</v>
      </c>
      <c r="E232" s="11" t="s">
        <v>483</v>
      </c>
      <c r="F232" s="13" t="s">
        <v>28</v>
      </c>
      <c r="G232" s="184">
        <v>60300</v>
      </c>
    </row>
    <row r="233" spans="1:7" ht="18.75">
      <c r="A233" s="12" t="s">
        <v>311</v>
      </c>
      <c r="B233" s="8" t="s">
        <v>305</v>
      </c>
      <c r="C233" s="11">
        <v>10</v>
      </c>
      <c r="D233" s="11" t="s">
        <v>124</v>
      </c>
      <c r="E233" s="11" t="s">
        <v>483</v>
      </c>
      <c r="F233" s="11" t="s">
        <v>312</v>
      </c>
      <c r="G233" s="184">
        <f>G234</f>
        <v>3694700</v>
      </c>
    </row>
    <row r="234" spans="1:7" ht="18.75">
      <c r="A234" s="12" t="s">
        <v>313</v>
      </c>
      <c r="B234" s="8" t="s">
        <v>305</v>
      </c>
      <c r="C234" s="11">
        <v>10</v>
      </c>
      <c r="D234" s="11" t="s">
        <v>124</v>
      </c>
      <c r="E234" s="11" t="s">
        <v>483</v>
      </c>
      <c r="F234" s="17" t="s">
        <v>314</v>
      </c>
      <c r="G234" s="184">
        <v>3694700</v>
      </c>
    </row>
    <row r="235" spans="1:7" ht="37.5">
      <c r="A235" s="12" t="s">
        <v>317</v>
      </c>
      <c r="B235" s="8" t="s">
        <v>305</v>
      </c>
      <c r="C235" s="11">
        <v>10</v>
      </c>
      <c r="D235" s="11" t="s">
        <v>124</v>
      </c>
      <c r="E235" s="11" t="s">
        <v>318</v>
      </c>
      <c r="F235" s="17" t="s">
        <v>98</v>
      </c>
      <c r="G235" s="184">
        <f>G236+G238</f>
        <v>77380400</v>
      </c>
    </row>
    <row r="236" spans="1:7" ht="37.5">
      <c r="A236" s="12" t="s">
        <v>276</v>
      </c>
      <c r="B236" s="8" t="s">
        <v>305</v>
      </c>
      <c r="C236" s="11">
        <v>10</v>
      </c>
      <c r="D236" s="11" t="s">
        <v>124</v>
      </c>
      <c r="E236" s="11" t="s">
        <v>318</v>
      </c>
      <c r="F236" s="11" t="s">
        <v>275</v>
      </c>
      <c r="G236" s="184">
        <f>G237</f>
        <v>712000</v>
      </c>
    </row>
    <row r="237" spans="1:7" ht="37.5">
      <c r="A237" s="39" t="s">
        <v>29</v>
      </c>
      <c r="B237" s="8" t="s">
        <v>305</v>
      </c>
      <c r="C237" s="11">
        <v>10</v>
      </c>
      <c r="D237" s="11" t="s">
        <v>124</v>
      </c>
      <c r="E237" s="11" t="s">
        <v>318</v>
      </c>
      <c r="F237" s="11" t="s">
        <v>28</v>
      </c>
      <c r="G237" s="184">
        <v>712000</v>
      </c>
    </row>
    <row r="238" spans="1:7" ht="18.75">
      <c r="A238" s="12" t="s">
        <v>311</v>
      </c>
      <c r="B238" s="8" t="s">
        <v>305</v>
      </c>
      <c r="C238" s="11">
        <v>10</v>
      </c>
      <c r="D238" s="11" t="s">
        <v>124</v>
      </c>
      <c r="E238" s="11" t="s">
        <v>318</v>
      </c>
      <c r="F238" s="17" t="s">
        <v>312</v>
      </c>
      <c r="G238" s="184">
        <f>G239</f>
        <v>76668400</v>
      </c>
    </row>
    <row r="239" spans="1:7" ht="37.5">
      <c r="A239" s="12" t="s">
        <v>315</v>
      </c>
      <c r="B239" s="8" t="s">
        <v>305</v>
      </c>
      <c r="C239" s="11">
        <v>10</v>
      </c>
      <c r="D239" s="11" t="s">
        <v>124</v>
      </c>
      <c r="E239" s="11" t="s">
        <v>318</v>
      </c>
      <c r="F239" s="17" t="s">
        <v>316</v>
      </c>
      <c r="G239" s="184">
        <v>76668400</v>
      </c>
    </row>
    <row r="240" spans="1:7" ht="75">
      <c r="A240" s="50" t="s">
        <v>319</v>
      </c>
      <c r="B240" s="8" t="s">
        <v>305</v>
      </c>
      <c r="C240" s="11">
        <v>10</v>
      </c>
      <c r="D240" s="11" t="s">
        <v>124</v>
      </c>
      <c r="E240" s="11" t="s">
        <v>320</v>
      </c>
      <c r="F240" s="17" t="s">
        <v>98</v>
      </c>
      <c r="G240" s="184">
        <f>G243+G241</f>
        <v>11200</v>
      </c>
    </row>
    <row r="241" spans="1:7" ht="37.5">
      <c r="A241" s="12" t="s">
        <v>276</v>
      </c>
      <c r="B241" s="8" t="s">
        <v>305</v>
      </c>
      <c r="C241" s="11">
        <v>10</v>
      </c>
      <c r="D241" s="11" t="s">
        <v>124</v>
      </c>
      <c r="E241" s="11" t="s">
        <v>320</v>
      </c>
      <c r="F241" s="17" t="s">
        <v>275</v>
      </c>
      <c r="G241" s="184">
        <f>G242</f>
        <v>300</v>
      </c>
    </row>
    <row r="242" spans="1:7" ht="37.5">
      <c r="A242" s="39" t="s">
        <v>29</v>
      </c>
      <c r="B242" s="8" t="s">
        <v>305</v>
      </c>
      <c r="C242" s="11">
        <v>10</v>
      </c>
      <c r="D242" s="11" t="s">
        <v>124</v>
      </c>
      <c r="E242" s="11" t="s">
        <v>320</v>
      </c>
      <c r="F242" s="17" t="s">
        <v>28</v>
      </c>
      <c r="G242" s="184">
        <v>300</v>
      </c>
    </row>
    <row r="243" spans="1:7" ht="18.75">
      <c r="A243" s="12" t="s">
        <v>311</v>
      </c>
      <c r="B243" s="8" t="s">
        <v>305</v>
      </c>
      <c r="C243" s="11">
        <v>10</v>
      </c>
      <c r="D243" s="11" t="s">
        <v>124</v>
      </c>
      <c r="E243" s="11" t="s">
        <v>320</v>
      </c>
      <c r="F243" s="17" t="s">
        <v>312</v>
      </c>
      <c r="G243" s="184">
        <f>G244</f>
        <v>10900</v>
      </c>
    </row>
    <row r="244" spans="1:7" ht="37.5">
      <c r="A244" s="12" t="s">
        <v>315</v>
      </c>
      <c r="B244" s="8" t="s">
        <v>305</v>
      </c>
      <c r="C244" s="11">
        <v>10</v>
      </c>
      <c r="D244" s="11" t="s">
        <v>124</v>
      </c>
      <c r="E244" s="11" t="s">
        <v>320</v>
      </c>
      <c r="F244" s="17" t="s">
        <v>316</v>
      </c>
      <c r="G244" s="184">
        <v>10900</v>
      </c>
    </row>
    <row r="245" spans="1:7" ht="37.5">
      <c r="A245" s="50" t="s">
        <v>86</v>
      </c>
      <c r="B245" s="8" t="s">
        <v>305</v>
      </c>
      <c r="C245" s="11">
        <v>10</v>
      </c>
      <c r="D245" s="11" t="s">
        <v>124</v>
      </c>
      <c r="E245" s="11" t="s">
        <v>406</v>
      </c>
      <c r="F245" s="11" t="s">
        <v>98</v>
      </c>
      <c r="G245" s="184">
        <f>G246+G251</f>
        <v>324900</v>
      </c>
    </row>
    <row r="246" spans="1:7" ht="56.25">
      <c r="A246" s="50" t="s">
        <v>84</v>
      </c>
      <c r="B246" s="8" t="s">
        <v>305</v>
      </c>
      <c r="C246" s="11">
        <v>10</v>
      </c>
      <c r="D246" s="11" t="s">
        <v>124</v>
      </c>
      <c r="E246" s="11" t="s">
        <v>407</v>
      </c>
      <c r="F246" s="11" t="s">
        <v>98</v>
      </c>
      <c r="G246" s="184">
        <f>G249+G247</f>
        <v>19200</v>
      </c>
    </row>
    <row r="247" spans="1:7" ht="37.5">
      <c r="A247" s="12" t="s">
        <v>276</v>
      </c>
      <c r="B247" s="8" t="s">
        <v>305</v>
      </c>
      <c r="C247" s="11">
        <v>10</v>
      </c>
      <c r="D247" s="11" t="s">
        <v>124</v>
      </c>
      <c r="E247" s="11" t="s">
        <v>407</v>
      </c>
      <c r="F247" s="11" t="s">
        <v>275</v>
      </c>
      <c r="G247" s="184">
        <f>G248</f>
        <v>350</v>
      </c>
    </row>
    <row r="248" spans="1:7" ht="37.5">
      <c r="A248" s="39" t="s">
        <v>29</v>
      </c>
      <c r="B248" s="8" t="s">
        <v>305</v>
      </c>
      <c r="C248" s="11">
        <v>10</v>
      </c>
      <c r="D248" s="11" t="s">
        <v>124</v>
      </c>
      <c r="E248" s="11" t="s">
        <v>407</v>
      </c>
      <c r="F248" s="11" t="s">
        <v>28</v>
      </c>
      <c r="G248" s="184">
        <v>350</v>
      </c>
    </row>
    <row r="249" spans="1:7" ht="18.75">
      <c r="A249" s="12" t="s">
        <v>311</v>
      </c>
      <c r="B249" s="8" t="s">
        <v>305</v>
      </c>
      <c r="C249" s="11">
        <v>10</v>
      </c>
      <c r="D249" s="11" t="s">
        <v>124</v>
      </c>
      <c r="E249" s="11" t="s">
        <v>407</v>
      </c>
      <c r="F249" s="11" t="s">
        <v>312</v>
      </c>
      <c r="G249" s="184">
        <f>G250</f>
        <v>18850</v>
      </c>
    </row>
    <row r="250" spans="1:7" ht="37.5">
      <c r="A250" s="12" t="s">
        <v>315</v>
      </c>
      <c r="B250" s="8" t="s">
        <v>305</v>
      </c>
      <c r="C250" s="11">
        <v>10</v>
      </c>
      <c r="D250" s="11" t="s">
        <v>124</v>
      </c>
      <c r="E250" s="11" t="s">
        <v>407</v>
      </c>
      <c r="F250" s="11" t="s">
        <v>316</v>
      </c>
      <c r="G250" s="184">
        <v>18850</v>
      </c>
    </row>
    <row r="251" spans="1:7" ht="37.5">
      <c r="A251" s="50" t="s">
        <v>83</v>
      </c>
      <c r="B251" s="8" t="s">
        <v>305</v>
      </c>
      <c r="C251" s="11">
        <v>10</v>
      </c>
      <c r="D251" s="11" t="s">
        <v>124</v>
      </c>
      <c r="E251" s="11" t="s">
        <v>408</v>
      </c>
      <c r="F251" s="11" t="s">
        <v>98</v>
      </c>
      <c r="G251" s="184">
        <f>G254+G252</f>
        <v>305700</v>
      </c>
    </row>
    <row r="252" spans="1:7" ht="37.5">
      <c r="A252" s="12" t="s">
        <v>276</v>
      </c>
      <c r="B252" s="8" t="s">
        <v>305</v>
      </c>
      <c r="C252" s="11">
        <v>10</v>
      </c>
      <c r="D252" s="11" t="s">
        <v>124</v>
      </c>
      <c r="E252" s="11" t="s">
        <v>408</v>
      </c>
      <c r="F252" s="11" t="s">
        <v>275</v>
      </c>
      <c r="G252" s="184">
        <f>G253</f>
        <v>1900</v>
      </c>
    </row>
    <row r="253" spans="1:7" ht="37.5">
      <c r="A253" s="39" t="s">
        <v>29</v>
      </c>
      <c r="B253" s="8" t="s">
        <v>305</v>
      </c>
      <c r="C253" s="11">
        <v>10</v>
      </c>
      <c r="D253" s="11" t="s">
        <v>124</v>
      </c>
      <c r="E253" s="11" t="s">
        <v>408</v>
      </c>
      <c r="F253" s="11" t="s">
        <v>28</v>
      </c>
      <c r="G253" s="184">
        <v>1900</v>
      </c>
    </row>
    <row r="254" spans="1:7" ht="18.75">
      <c r="A254" s="12" t="s">
        <v>311</v>
      </c>
      <c r="B254" s="8" t="s">
        <v>305</v>
      </c>
      <c r="C254" s="11">
        <v>10</v>
      </c>
      <c r="D254" s="11" t="s">
        <v>124</v>
      </c>
      <c r="E254" s="11" t="s">
        <v>408</v>
      </c>
      <c r="F254" s="11" t="s">
        <v>312</v>
      </c>
      <c r="G254" s="184">
        <f>G255</f>
        <v>303800</v>
      </c>
    </row>
    <row r="255" spans="1:7" ht="18.75">
      <c r="A255" s="12" t="s">
        <v>313</v>
      </c>
      <c r="B255" s="8" t="s">
        <v>305</v>
      </c>
      <c r="C255" s="11">
        <v>10</v>
      </c>
      <c r="D255" s="11" t="s">
        <v>124</v>
      </c>
      <c r="E255" s="11" t="s">
        <v>408</v>
      </c>
      <c r="F255" s="11" t="s">
        <v>314</v>
      </c>
      <c r="G255" s="184">
        <v>303800</v>
      </c>
    </row>
    <row r="256" spans="1:7" ht="18.75">
      <c r="A256" s="16" t="s">
        <v>199</v>
      </c>
      <c r="B256" s="8" t="s">
        <v>305</v>
      </c>
      <c r="C256" s="13" t="s">
        <v>123</v>
      </c>
      <c r="D256" s="13" t="s">
        <v>124</v>
      </c>
      <c r="E256" s="13" t="s">
        <v>404</v>
      </c>
      <c r="F256" s="17" t="s">
        <v>98</v>
      </c>
      <c r="G256" s="184">
        <f>G259+G257</f>
        <v>1358732</v>
      </c>
    </row>
    <row r="257" spans="1:7" ht="37.5">
      <c r="A257" s="12" t="s">
        <v>276</v>
      </c>
      <c r="B257" s="8" t="s">
        <v>305</v>
      </c>
      <c r="C257" s="13" t="s">
        <v>123</v>
      </c>
      <c r="D257" s="13" t="s">
        <v>124</v>
      </c>
      <c r="E257" s="13" t="s">
        <v>404</v>
      </c>
      <c r="F257" s="17" t="s">
        <v>275</v>
      </c>
      <c r="G257" s="184">
        <f>G258</f>
        <v>83584</v>
      </c>
    </row>
    <row r="258" spans="1:7" ht="37.5">
      <c r="A258" s="39" t="s">
        <v>29</v>
      </c>
      <c r="B258" s="8" t="s">
        <v>305</v>
      </c>
      <c r="C258" s="13" t="s">
        <v>123</v>
      </c>
      <c r="D258" s="13" t="s">
        <v>124</v>
      </c>
      <c r="E258" s="13" t="s">
        <v>404</v>
      </c>
      <c r="F258" s="17" t="s">
        <v>28</v>
      </c>
      <c r="G258" s="184">
        <v>83584</v>
      </c>
    </row>
    <row r="259" spans="1:7" ht="18.75">
      <c r="A259" s="12" t="s">
        <v>311</v>
      </c>
      <c r="B259" s="8" t="s">
        <v>305</v>
      </c>
      <c r="C259" s="13" t="s">
        <v>123</v>
      </c>
      <c r="D259" s="13" t="s">
        <v>124</v>
      </c>
      <c r="E259" s="13" t="s">
        <v>404</v>
      </c>
      <c r="F259" s="17" t="s">
        <v>312</v>
      </c>
      <c r="G259" s="184">
        <f>G260</f>
        <v>1275148</v>
      </c>
    </row>
    <row r="260" spans="1:7" ht="18.75">
      <c r="A260" s="12" t="s">
        <v>313</v>
      </c>
      <c r="B260" s="8" t="s">
        <v>305</v>
      </c>
      <c r="C260" s="13" t="s">
        <v>123</v>
      </c>
      <c r="D260" s="13" t="s">
        <v>124</v>
      </c>
      <c r="E260" s="13" t="s">
        <v>404</v>
      </c>
      <c r="F260" s="11" t="s">
        <v>314</v>
      </c>
      <c r="G260" s="184">
        <v>1275148</v>
      </c>
    </row>
    <row r="261" spans="1:7" ht="56.25">
      <c r="A261" s="12" t="s">
        <v>484</v>
      </c>
      <c r="B261" s="8" t="s">
        <v>305</v>
      </c>
      <c r="C261" s="13" t="s">
        <v>123</v>
      </c>
      <c r="D261" s="13" t="s">
        <v>124</v>
      </c>
      <c r="E261" s="13" t="s">
        <v>485</v>
      </c>
      <c r="F261" s="11" t="s">
        <v>98</v>
      </c>
      <c r="G261" s="184">
        <f>G262</f>
        <v>129961200</v>
      </c>
    </row>
    <row r="262" spans="1:7" ht="150">
      <c r="A262" s="12" t="s">
        <v>486</v>
      </c>
      <c r="B262" s="8" t="s">
        <v>305</v>
      </c>
      <c r="C262" s="13" t="s">
        <v>123</v>
      </c>
      <c r="D262" s="13" t="s">
        <v>124</v>
      </c>
      <c r="E262" s="13" t="s">
        <v>487</v>
      </c>
      <c r="F262" s="11" t="s">
        <v>98</v>
      </c>
      <c r="G262" s="184">
        <f>G263+G268+G273+G278+G283+G288+G293</f>
        <v>129961200</v>
      </c>
    </row>
    <row r="263" spans="1:7" ht="56.25">
      <c r="A263" s="12" t="s">
        <v>488</v>
      </c>
      <c r="B263" s="8" t="s">
        <v>305</v>
      </c>
      <c r="C263" s="13" t="s">
        <v>123</v>
      </c>
      <c r="D263" s="13" t="s">
        <v>124</v>
      </c>
      <c r="E263" s="13" t="s">
        <v>490</v>
      </c>
      <c r="F263" s="11" t="s">
        <v>98</v>
      </c>
      <c r="G263" s="184">
        <f>G264+G266</f>
        <v>37446100</v>
      </c>
    </row>
    <row r="264" spans="1:7" ht="37.5">
      <c r="A264" s="12" t="s">
        <v>276</v>
      </c>
      <c r="B264" s="8" t="s">
        <v>305</v>
      </c>
      <c r="C264" s="13" t="s">
        <v>123</v>
      </c>
      <c r="D264" s="13" t="s">
        <v>124</v>
      </c>
      <c r="E264" s="13" t="s">
        <v>490</v>
      </c>
      <c r="F264" s="11" t="s">
        <v>275</v>
      </c>
      <c r="G264" s="184">
        <f>G265</f>
        <v>571600</v>
      </c>
    </row>
    <row r="265" spans="1:7" ht="37.5">
      <c r="A265" s="39" t="s">
        <v>29</v>
      </c>
      <c r="B265" s="8" t="s">
        <v>305</v>
      </c>
      <c r="C265" s="13" t="s">
        <v>123</v>
      </c>
      <c r="D265" s="13" t="s">
        <v>124</v>
      </c>
      <c r="E265" s="13" t="s">
        <v>490</v>
      </c>
      <c r="F265" s="11" t="s">
        <v>28</v>
      </c>
      <c r="G265" s="184">
        <v>571600</v>
      </c>
    </row>
    <row r="266" spans="1:7" ht="18.75">
      <c r="A266" s="12" t="s">
        <v>311</v>
      </c>
      <c r="B266" s="8" t="s">
        <v>305</v>
      </c>
      <c r="C266" s="13" t="s">
        <v>123</v>
      </c>
      <c r="D266" s="13" t="s">
        <v>124</v>
      </c>
      <c r="E266" s="13" t="s">
        <v>490</v>
      </c>
      <c r="F266" s="11" t="s">
        <v>312</v>
      </c>
      <c r="G266" s="184">
        <f>G267</f>
        <v>36874500</v>
      </c>
    </row>
    <row r="267" spans="1:7" ht="18.75">
      <c r="A267" s="12" t="s">
        <v>313</v>
      </c>
      <c r="B267" s="8" t="s">
        <v>305</v>
      </c>
      <c r="C267" s="13" t="s">
        <v>123</v>
      </c>
      <c r="D267" s="13" t="s">
        <v>124</v>
      </c>
      <c r="E267" s="13" t="s">
        <v>490</v>
      </c>
      <c r="F267" s="11" t="s">
        <v>314</v>
      </c>
      <c r="G267" s="184">
        <v>36874500</v>
      </c>
    </row>
    <row r="268" spans="1:7" ht="75">
      <c r="A268" s="12" t="s">
        <v>489</v>
      </c>
      <c r="B268" s="8" t="s">
        <v>305</v>
      </c>
      <c r="C268" s="13" t="s">
        <v>123</v>
      </c>
      <c r="D268" s="13" t="s">
        <v>124</v>
      </c>
      <c r="E268" s="13" t="s">
        <v>491</v>
      </c>
      <c r="F268" s="11" t="s">
        <v>98</v>
      </c>
      <c r="G268" s="184">
        <f>G269+G272</f>
        <v>84970300</v>
      </c>
    </row>
    <row r="269" spans="1:7" ht="37.5">
      <c r="A269" s="12" t="s">
        <v>276</v>
      </c>
      <c r="B269" s="8" t="s">
        <v>305</v>
      </c>
      <c r="C269" s="13" t="s">
        <v>123</v>
      </c>
      <c r="D269" s="13" t="s">
        <v>124</v>
      </c>
      <c r="E269" s="13" t="s">
        <v>491</v>
      </c>
      <c r="F269" s="11" t="s">
        <v>275</v>
      </c>
      <c r="G269" s="184">
        <f>G270</f>
        <v>1400000</v>
      </c>
    </row>
    <row r="270" spans="1:7" ht="37.5">
      <c r="A270" s="39" t="s">
        <v>29</v>
      </c>
      <c r="B270" s="8" t="s">
        <v>305</v>
      </c>
      <c r="C270" s="13" t="s">
        <v>123</v>
      </c>
      <c r="D270" s="13" t="s">
        <v>124</v>
      </c>
      <c r="E270" s="13" t="s">
        <v>491</v>
      </c>
      <c r="F270" s="11" t="s">
        <v>28</v>
      </c>
      <c r="G270" s="184">
        <v>1400000</v>
      </c>
    </row>
    <row r="271" spans="1:7" ht="18.75">
      <c r="A271" s="12" t="s">
        <v>311</v>
      </c>
      <c r="B271" s="8" t="s">
        <v>305</v>
      </c>
      <c r="C271" s="13" t="s">
        <v>123</v>
      </c>
      <c r="D271" s="13" t="s">
        <v>124</v>
      </c>
      <c r="E271" s="13" t="s">
        <v>491</v>
      </c>
      <c r="F271" s="11" t="s">
        <v>312</v>
      </c>
      <c r="G271" s="184">
        <f>G272</f>
        <v>83570300</v>
      </c>
    </row>
    <row r="272" spans="1:7" ht="37.5">
      <c r="A272" s="12" t="s">
        <v>315</v>
      </c>
      <c r="B272" s="8" t="s">
        <v>305</v>
      </c>
      <c r="C272" s="13" t="s">
        <v>123</v>
      </c>
      <c r="D272" s="13" t="s">
        <v>124</v>
      </c>
      <c r="E272" s="13" t="s">
        <v>491</v>
      </c>
      <c r="F272" s="11" t="s">
        <v>316</v>
      </c>
      <c r="G272" s="184">
        <v>83570300</v>
      </c>
    </row>
    <row r="273" spans="1:7" ht="56.25">
      <c r="A273" s="12" t="s">
        <v>492</v>
      </c>
      <c r="B273" s="8" t="s">
        <v>305</v>
      </c>
      <c r="C273" s="13" t="s">
        <v>123</v>
      </c>
      <c r="D273" s="13" t="s">
        <v>124</v>
      </c>
      <c r="E273" s="13" t="s">
        <v>493</v>
      </c>
      <c r="F273" s="11" t="s">
        <v>98</v>
      </c>
      <c r="G273" s="184">
        <f>G274+G276</f>
        <v>243800</v>
      </c>
    </row>
    <row r="274" spans="1:7" ht="37.5">
      <c r="A274" s="12" t="s">
        <v>276</v>
      </c>
      <c r="B274" s="8" t="s">
        <v>305</v>
      </c>
      <c r="C274" s="13" t="s">
        <v>123</v>
      </c>
      <c r="D274" s="13" t="s">
        <v>124</v>
      </c>
      <c r="E274" s="13" t="s">
        <v>493</v>
      </c>
      <c r="F274" s="11" t="s">
        <v>275</v>
      </c>
      <c r="G274" s="184">
        <f>G275</f>
        <v>4000</v>
      </c>
    </row>
    <row r="275" spans="1:7" ht="37.5">
      <c r="A275" s="39" t="s">
        <v>29</v>
      </c>
      <c r="B275" s="8" t="s">
        <v>305</v>
      </c>
      <c r="C275" s="13" t="s">
        <v>123</v>
      </c>
      <c r="D275" s="13" t="s">
        <v>124</v>
      </c>
      <c r="E275" s="13" t="s">
        <v>493</v>
      </c>
      <c r="F275" s="11" t="s">
        <v>28</v>
      </c>
      <c r="G275" s="184">
        <v>4000</v>
      </c>
    </row>
    <row r="276" spans="1:7" ht="18.75">
      <c r="A276" s="12" t="s">
        <v>311</v>
      </c>
      <c r="B276" s="8" t="s">
        <v>305</v>
      </c>
      <c r="C276" s="13" t="s">
        <v>123</v>
      </c>
      <c r="D276" s="13" t="s">
        <v>124</v>
      </c>
      <c r="E276" s="13" t="s">
        <v>493</v>
      </c>
      <c r="F276" s="11" t="s">
        <v>312</v>
      </c>
      <c r="G276" s="184">
        <f>G277</f>
        <v>239800</v>
      </c>
    </row>
    <row r="277" spans="1:7" ht="18.75">
      <c r="A277" s="12" t="s">
        <v>313</v>
      </c>
      <c r="B277" s="8" t="s">
        <v>305</v>
      </c>
      <c r="C277" s="13" t="s">
        <v>123</v>
      </c>
      <c r="D277" s="13" t="s">
        <v>124</v>
      </c>
      <c r="E277" s="13" t="s">
        <v>493</v>
      </c>
      <c r="F277" s="11" t="s">
        <v>314</v>
      </c>
      <c r="G277" s="184">
        <v>239800</v>
      </c>
    </row>
    <row r="278" spans="1:7" ht="75">
      <c r="A278" s="12" t="s">
        <v>494</v>
      </c>
      <c r="B278" s="8" t="s">
        <v>305</v>
      </c>
      <c r="C278" s="13" t="s">
        <v>123</v>
      </c>
      <c r="D278" s="13" t="s">
        <v>124</v>
      </c>
      <c r="E278" s="13" t="s">
        <v>495</v>
      </c>
      <c r="F278" s="11" t="s">
        <v>98</v>
      </c>
      <c r="G278" s="184">
        <f>G279+G281</f>
        <v>905200</v>
      </c>
    </row>
    <row r="279" spans="1:7" ht="37.5">
      <c r="A279" s="12" t="s">
        <v>276</v>
      </c>
      <c r="B279" s="8" t="s">
        <v>305</v>
      </c>
      <c r="C279" s="13" t="s">
        <v>123</v>
      </c>
      <c r="D279" s="13" t="s">
        <v>124</v>
      </c>
      <c r="E279" s="13" t="s">
        <v>495</v>
      </c>
      <c r="F279" s="11" t="s">
        <v>275</v>
      </c>
      <c r="G279" s="184">
        <f>G280</f>
        <v>14000</v>
      </c>
    </row>
    <row r="280" spans="1:7" ht="37.5">
      <c r="A280" s="39" t="s">
        <v>29</v>
      </c>
      <c r="B280" s="8" t="s">
        <v>305</v>
      </c>
      <c r="C280" s="13" t="s">
        <v>123</v>
      </c>
      <c r="D280" s="13" t="s">
        <v>124</v>
      </c>
      <c r="E280" s="13" t="s">
        <v>495</v>
      </c>
      <c r="F280" s="11" t="s">
        <v>28</v>
      </c>
      <c r="G280" s="184">
        <v>14000</v>
      </c>
    </row>
    <row r="281" spans="1:7" ht="18.75">
      <c r="A281" s="12" t="s">
        <v>311</v>
      </c>
      <c r="B281" s="8" t="s">
        <v>305</v>
      </c>
      <c r="C281" s="13" t="s">
        <v>123</v>
      </c>
      <c r="D281" s="13" t="s">
        <v>124</v>
      </c>
      <c r="E281" s="13" t="s">
        <v>495</v>
      </c>
      <c r="F281" s="11" t="s">
        <v>312</v>
      </c>
      <c r="G281" s="184">
        <f>G282</f>
        <v>891200</v>
      </c>
    </row>
    <row r="282" spans="1:7" ht="37.5">
      <c r="A282" s="12" t="s">
        <v>315</v>
      </c>
      <c r="B282" s="8" t="s">
        <v>305</v>
      </c>
      <c r="C282" s="13" t="s">
        <v>123</v>
      </c>
      <c r="D282" s="13" t="s">
        <v>124</v>
      </c>
      <c r="E282" s="13" t="s">
        <v>495</v>
      </c>
      <c r="F282" s="11" t="s">
        <v>316</v>
      </c>
      <c r="G282" s="184">
        <v>891200</v>
      </c>
    </row>
    <row r="283" spans="1:7" ht="56.25">
      <c r="A283" s="12" t="s">
        <v>496</v>
      </c>
      <c r="B283" s="8" t="s">
        <v>305</v>
      </c>
      <c r="C283" s="13" t="s">
        <v>123</v>
      </c>
      <c r="D283" s="13" t="s">
        <v>124</v>
      </c>
      <c r="E283" s="13" t="s">
        <v>497</v>
      </c>
      <c r="F283" s="11" t="s">
        <v>98</v>
      </c>
      <c r="G283" s="184">
        <f>G284+G286</f>
        <v>6193600</v>
      </c>
    </row>
    <row r="284" spans="1:7" ht="37.5">
      <c r="A284" s="12" t="s">
        <v>276</v>
      </c>
      <c r="B284" s="8" t="s">
        <v>305</v>
      </c>
      <c r="C284" s="13" t="s">
        <v>123</v>
      </c>
      <c r="D284" s="13" t="s">
        <v>124</v>
      </c>
      <c r="E284" s="13" t="s">
        <v>497</v>
      </c>
      <c r="F284" s="11" t="s">
        <v>275</v>
      </c>
      <c r="G284" s="184">
        <f>G285</f>
        <v>100000</v>
      </c>
    </row>
    <row r="285" spans="1:7" ht="37.5">
      <c r="A285" s="39" t="s">
        <v>29</v>
      </c>
      <c r="B285" s="8" t="s">
        <v>305</v>
      </c>
      <c r="C285" s="13" t="s">
        <v>123</v>
      </c>
      <c r="D285" s="13" t="s">
        <v>124</v>
      </c>
      <c r="E285" s="13" t="s">
        <v>497</v>
      </c>
      <c r="F285" s="11" t="s">
        <v>28</v>
      </c>
      <c r="G285" s="184">
        <v>100000</v>
      </c>
    </row>
    <row r="286" spans="1:7" ht="18.75">
      <c r="A286" s="12" t="s">
        <v>311</v>
      </c>
      <c r="B286" s="8" t="s">
        <v>305</v>
      </c>
      <c r="C286" s="13" t="s">
        <v>123</v>
      </c>
      <c r="D286" s="13" t="s">
        <v>124</v>
      </c>
      <c r="E286" s="13" t="s">
        <v>497</v>
      </c>
      <c r="F286" s="11" t="s">
        <v>312</v>
      </c>
      <c r="G286" s="184">
        <f>G287</f>
        <v>6093600</v>
      </c>
    </row>
    <row r="287" spans="1:7" ht="18.75">
      <c r="A287" s="12" t="s">
        <v>313</v>
      </c>
      <c r="B287" s="8" t="s">
        <v>305</v>
      </c>
      <c r="C287" s="13" t="s">
        <v>123</v>
      </c>
      <c r="D287" s="13" t="s">
        <v>124</v>
      </c>
      <c r="E287" s="13" t="s">
        <v>497</v>
      </c>
      <c r="F287" s="11" t="s">
        <v>314</v>
      </c>
      <c r="G287" s="184">
        <v>6093600</v>
      </c>
    </row>
    <row r="288" spans="1:7" ht="75">
      <c r="A288" s="12" t="s">
        <v>498</v>
      </c>
      <c r="B288" s="8" t="s">
        <v>305</v>
      </c>
      <c r="C288" s="13" t="s">
        <v>123</v>
      </c>
      <c r="D288" s="13" t="s">
        <v>124</v>
      </c>
      <c r="E288" s="13" t="s">
        <v>499</v>
      </c>
      <c r="F288" s="11" t="s">
        <v>98</v>
      </c>
      <c r="G288" s="184">
        <f>G289+G291</f>
        <v>167200</v>
      </c>
    </row>
    <row r="289" spans="1:7" ht="37.5">
      <c r="A289" s="12" t="s">
        <v>276</v>
      </c>
      <c r="B289" s="8" t="s">
        <v>305</v>
      </c>
      <c r="C289" s="13" t="s">
        <v>123</v>
      </c>
      <c r="D289" s="13" t="s">
        <v>124</v>
      </c>
      <c r="E289" s="13" t="s">
        <v>499</v>
      </c>
      <c r="F289" s="11" t="s">
        <v>275</v>
      </c>
      <c r="G289" s="184">
        <f>G290</f>
        <v>3300</v>
      </c>
    </row>
    <row r="290" spans="1:7" ht="37.5">
      <c r="A290" s="39" t="s">
        <v>29</v>
      </c>
      <c r="B290" s="8" t="s">
        <v>305</v>
      </c>
      <c r="C290" s="13" t="s">
        <v>123</v>
      </c>
      <c r="D290" s="13" t="s">
        <v>124</v>
      </c>
      <c r="E290" s="13" t="s">
        <v>499</v>
      </c>
      <c r="F290" s="11" t="s">
        <v>28</v>
      </c>
      <c r="G290" s="184">
        <v>3300</v>
      </c>
    </row>
    <row r="291" spans="1:7" ht="18.75">
      <c r="A291" s="12" t="s">
        <v>311</v>
      </c>
      <c r="B291" s="8" t="s">
        <v>305</v>
      </c>
      <c r="C291" s="13" t="s">
        <v>123</v>
      </c>
      <c r="D291" s="13" t="s">
        <v>124</v>
      </c>
      <c r="E291" s="13" t="s">
        <v>499</v>
      </c>
      <c r="F291" s="11" t="s">
        <v>312</v>
      </c>
      <c r="G291" s="184">
        <f>G292</f>
        <v>163900</v>
      </c>
    </row>
    <row r="292" spans="1:7" ht="37.5">
      <c r="A292" s="12" t="s">
        <v>315</v>
      </c>
      <c r="B292" s="8" t="s">
        <v>305</v>
      </c>
      <c r="C292" s="13" t="s">
        <v>123</v>
      </c>
      <c r="D292" s="13" t="s">
        <v>124</v>
      </c>
      <c r="E292" s="13" t="s">
        <v>499</v>
      </c>
      <c r="F292" s="11" t="s">
        <v>316</v>
      </c>
      <c r="G292" s="184">
        <v>163900</v>
      </c>
    </row>
    <row r="293" spans="1:7" ht="56.25">
      <c r="A293" s="12" t="s">
        <v>500</v>
      </c>
      <c r="B293" s="8" t="s">
        <v>305</v>
      </c>
      <c r="C293" s="13" t="s">
        <v>123</v>
      </c>
      <c r="D293" s="13" t="s">
        <v>124</v>
      </c>
      <c r="E293" s="13" t="s">
        <v>501</v>
      </c>
      <c r="F293" s="11" t="s">
        <v>98</v>
      </c>
      <c r="G293" s="184">
        <f>G294+G296</f>
        <v>35000</v>
      </c>
    </row>
    <row r="294" spans="1:7" ht="37.5">
      <c r="A294" s="12" t="s">
        <v>276</v>
      </c>
      <c r="B294" s="8" t="s">
        <v>305</v>
      </c>
      <c r="C294" s="13" t="s">
        <v>123</v>
      </c>
      <c r="D294" s="13" t="s">
        <v>124</v>
      </c>
      <c r="E294" s="13" t="s">
        <v>501</v>
      </c>
      <c r="F294" s="11" t="s">
        <v>275</v>
      </c>
      <c r="G294" s="184">
        <f>G295</f>
        <v>815</v>
      </c>
    </row>
    <row r="295" spans="1:7" ht="37.5">
      <c r="A295" s="39" t="s">
        <v>29</v>
      </c>
      <c r="B295" s="8" t="s">
        <v>305</v>
      </c>
      <c r="C295" s="13" t="s">
        <v>123</v>
      </c>
      <c r="D295" s="13" t="s">
        <v>124</v>
      </c>
      <c r="E295" s="13" t="s">
        <v>501</v>
      </c>
      <c r="F295" s="11" t="s">
        <v>28</v>
      </c>
      <c r="G295" s="184">
        <v>815</v>
      </c>
    </row>
    <row r="296" spans="1:7" ht="18.75">
      <c r="A296" s="12" t="s">
        <v>311</v>
      </c>
      <c r="B296" s="8" t="s">
        <v>305</v>
      </c>
      <c r="C296" s="13" t="s">
        <v>123</v>
      </c>
      <c r="D296" s="13" t="s">
        <v>124</v>
      </c>
      <c r="E296" s="13" t="s">
        <v>501</v>
      </c>
      <c r="F296" s="11" t="s">
        <v>312</v>
      </c>
      <c r="G296" s="184">
        <f>G297</f>
        <v>34185</v>
      </c>
    </row>
    <row r="297" spans="1:7" ht="18.75">
      <c r="A297" s="12" t="s">
        <v>313</v>
      </c>
      <c r="B297" s="8" t="s">
        <v>305</v>
      </c>
      <c r="C297" s="13" t="s">
        <v>123</v>
      </c>
      <c r="D297" s="13" t="s">
        <v>124</v>
      </c>
      <c r="E297" s="13" t="s">
        <v>501</v>
      </c>
      <c r="F297" s="11" t="s">
        <v>314</v>
      </c>
      <c r="G297" s="184">
        <v>34185</v>
      </c>
    </row>
    <row r="298" spans="1:7" ht="37.5">
      <c r="A298" s="12" t="s">
        <v>473</v>
      </c>
      <c r="B298" s="8" t="s">
        <v>305</v>
      </c>
      <c r="C298" s="13" t="s">
        <v>123</v>
      </c>
      <c r="D298" s="13" t="s">
        <v>124</v>
      </c>
      <c r="E298" s="13" t="s">
        <v>474</v>
      </c>
      <c r="F298" s="11" t="s">
        <v>98</v>
      </c>
      <c r="G298" s="184">
        <f>G299+G315</f>
        <v>16994500</v>
      </c>
    </row>
    <row r="299" spans="1:7" ht="131.25">
      <c r="A299" s="12" t="s">
        <v>476</v>
      </c>
      <c r="B299" s="8" t="s">
        <v>305</v>
      </c>
      <c r="C299" s="13" t="s">
        <v>123</v>
      </c>
      <c r="D299" s="13" t="s">
        <v>124</v>
      </c>
      <c r="E299" s="13" t="s">
        <v>477</v>
      </c>
      <c r="F299" s="11" t="s">
        <v>98</v>
      </c>
      <c r="G299" s="184">
        <f>G300+G305+G310</f>
        <v>5760700</v>
      </c>
    </row>
    <row r="300" spans="1:7" ht="37.5">
      <c r="A300" s="12" t="s">
        <v>502</v>
      </c>
      <c r="B300" s="8" t="s">
        <v>305</v>
      </c>
      <c r="C300" s="13" t="s">
        <v>123</v>
      </c>
      <c r="D300" s="13" t="s">
        <v>124</v>
      </c>
      <c r="E300" s="13" t="s">
        <v>503</v>
      </c>
      <c r="F300" s="11" t="s">
        <v>98</v>
      </c>
      <c r="G300" s="184">
        <f>G301+G303</f>
        <v>3391900</v>
      </c>
    </row>
    <row r="301" spans="1:7" ht="37.5">
      <c r="A301" s="12" t="s">
        <v>276</v>
      </c>
      <c r="B301" s="8" t="s">
        <v>305</v>
      </c>
      <c r="C301" s="13" t="s">
        <v>123</v>
      </c>
      <c r="D301" s="13" t="s">
        <v>124</v>
      </c>
      <c r="E301" s="13" t="s">
        <v>503</v>
      </c>
      <c r="F301" s="11" t="s">
        <v>275</v>
      </c>
      <c r="G301" s="184">
        <f>G302</f>
        <v>65000</v>
      </c>
    </row>
    <row r="302" spans="1:7" ht="37.5">
      <c r="A302" s="39" t="s">
        <v>29</v>
      </c>
      <c r="B302" s="8" t="s">
        <v>305</v>
      </c>
      <c r="C302" s="13" t="s">
        <v>123</v>
      </c>
      <c r="D302" s="13" t="s">
        <v>124</v>
      </c>
      <c r="E302" s="13" t="s">
        <v>503</v>
      </c>
      <c r="F302" s="11" t="s">
        <v>28</v>
      </c>
      <c r="G302" s="184">
        <v>65000</v>
      </c>
    </row>
    <row r="303" spans="1:7" ht="18.75">
      <c r="A303" s="12" t="s">
        <v>311</v>
      </c>
      <c r="B303" s="8" t="s">
        <v>305</v>
      </c>
      <c r="C303" s="13" t="s">
        <v>123</v>
      </c>
      <c r="D303" s="13" t="s">
        <v>124</v>
      </c>
      <c r="E303" s="13" t="s">
        <v>503</v>
      </c>
      <c r="F303" s="11" t="s">
        <v>312</v>
      </c>
      <c r="G303" s="184">
        <f>G304</f>
        <v>3326900</v>
      </c>
    </row>
    <row r="304" spans="1:7" ht="18.75">
      <c r="A304" s="12" t="s">
        <v>313</v>
      </c>
      <c r="B304" s="8" t="s">
        <v>305</v>
      </c>
      <c r="C304" s="13" t="s">
        <v>123</v>
      </c>
      <c r="D304" s="13" t="s">
        <v>124</v>
      </c>
      <c r="E304" s="13" t="s">
        <v>503</v>
      </c>
      <c r="F304" s="11" t="s">
        <v>314</v>
      </c>
      <c r="G304" s="184">
        <v>3326900</v>
      </c>
    </row>
    <row r="305" spans="1:7" ht="37.5">
      <c r="A305" s="12" t="s">
        <v>504</v>
      </c>
      <c r="B305" s="8" t="s">
        <v>305</v>
      </c>
      <c r="C305" s="13" t="s">
        <v>123</v>
      </c>
      <c r="D305" s="13" t="s">
        <v>124</v>
      </c>
      <c r="E305" s="13" t="s">
        <v>505</v>
      </c>
      <c r="F305" s="11" t="s">
        <v>98</v>
      </c>
      <c r="G305" s="184">
        <f>G306+G308</f>
        <v>1382000</v>
      </c>
    </row>
    <row r="306" spans="1:7" ht="37.5">
      <c r="A306" s="12" t="s">
        <v>276</v>
      </c>
      <c r="B306" s="8" t="s">
        <v>305</v>
      </c>
      <c r="C306" s="13" t="s">
        <v>123</v>
      </c>
      <c r="D306" s="13" t="s">
        <v>124</v>
      </c>
      <c r="E306" s="13" t="s">
        <v>505</v>
      </c>
      <c r="F306" s="11" t="s">
        <v>275</v>
      </c>
      <c r="G306" s="184">
        <f>G307</f>
        <v>23000</v>
      </c>
    </row>
    <row r="307" spans="1:7" ht="37.5">
      <c r="A307" s="39" t="s">
        <v>29</v>
      </c>
      <c r="B307" s="8" t="s">
        <v>305</v>
      </c>
      <c r="C307" s="13" t="s">
        <v>123</v>
      </c>
      <c r="D307" s="13" t="s">
        <v>124</v>
      </c>
      <c r="E307" s="13" t="s">
        <v>505</v>
      </c>
      <c r="F307" s="11" t="s">
        <v>28</v>
      </c>
      <c r="G307" s="184">
        <v>23000</v>
      </c>
    </row>
    <row r="308" spans="1:7" ht="18.75">
      <c r="A308" s="12" t="s">
        <v>311</v>
      </c>
      <c r="B308" s="8" t="s">
        <v>305</v>
      </c>
      <c r="C308" s="13" t="s">
        <v>123</v>
      </c>
      <c r="D308" s="13" t="s">
        <v>124</v>
      </c>
      <c r="E308" s="13" t="s">
        <v>505</v>
      </c>
      <c r="F308" s="11" t="s">
        <v>312</v>
      </c>
      <c r="G308" s="184">
        <f>G309</f>
        <v>1359000</v>
      </c>
    </row>
    <row r="309" spans="1:7" ht="18.75">
      <c r="A309" s="12" t="s">
        <v>313</v>
      </c>
      <c r="B309" s="8" t="s">
        <v>305</v>
      </c>
      <c r="C309" s="13" t="s">
        <v>123</v>
      </c>
      <c r="D309" s="13" t="s">
        <v>124</v>
      </c>
      <c r="E309" s="13" t="s">
        <v>505</v>
      </c>
      <c r="F309" s="11" t="s">
        <v>314</v>
      </c>
      <c r="G309" s="184">
        <v>1359000</v>
      </c>
    </row>
    <row r="310" spans="1:7" ht="75">
      <c r="A310" s="12" t="s">
        <v>506</v>
      </c>
      <c r="B310" s="8" t="s">
        <v>305</v>
      </c>
      <c r="C310" s="13" t="s">
        <v>123</v>
      </c>
      <c r="D310" s="13" t="s">
        <v>124</v>
      </c>
      <c r="E310" s="13" t="s">
        <v>507</v>
      </c>
      <c r="F310" s="11" t="s">
        <v>98</v>
      </c>
      <c r="G310" s="184">
        <f>G311+G313</f>
        <v>986800</v>
      </c>
    </row>
    <row r="311" spans="1:7" ht="37.5">
      <c r="A311" s="12" t="s">
        <v>276</v>
      </c>
      <c r="B311" s="8" t="s">
        <v>305</v>
      </c>
      <c r="C311" s="13" t="s">
        <v>123</v>
      </c>
      <c r="D311" s="13" t="s">
        <v>124</v>
      </c>
      <c r="E311" s="13" t="s">
        <v>507</v>
      </c>
      <c r="F311" s="11" t="s">
        <v>275</v>
      </c>
      <c r="G311" s="184">
        <f>G312</f>
        <v>19000</v>
      </c>
    </row>
    <row r="312" spans="1:7" ht="37.5">
      <c r="A312" s="39" t="s">
        <v>29</v>
      </c>
      <c r="B312" s="8" t="s">
        <v>305</v>
      </c>
      <c r="C312" s="13" t="s">
        <v>123</v>
      </c>
      <c r="D312" s="13" t="s">
        <v>124</v>
      </c>
      <c r="E312" s="13" t="s">
        <v>507</v>
      </c>
      <c r="F312" s="8" t="s">
        <v>28</v>
      </c>
      <c r="G312" s="184">
        <v>19000</v>
      </c>
    </row>
    <row r="313" spans="1:7" ht="18.75">
      <c r="A313" s="12" t="s">
        <v>311</v>
      </c>
      <c r="B313" s="8" t="s">
        <v>305</v>
      </c>
      <c r="C313" s="13" t="s">
        <v>123</v>
      </c>
      <c r="D313" s="13" t="s">
        <v>124</v>
      </c>
      <c r="E313" s="13" t="s">
        <v>507</v>
      </c>
      <c r="F313" s="11" t="s">
        <v>312</v>
      </c>
      <c r="G313" s="184">
        <f>G314</f>
        <v>967800</v>
      </c>
    </row>
    <row r="314" spans="1:7" ht="18.75">
      <c r="A314" s="12" t="s">
        <v>313</v>
      </c>
      <c r="B314" s="8" t="s">
        <v>305</v>
      </c>
      <c r="C314" s="13" t="s">
        <v>123</v>
      </c>
      <c r="D314" s="13" t="s">
        <v>124</v>
      </c>
      <c r="E314" s="13" t="s">
        <v>507</v>
      </c>
      <c r="F314" s="11" t="s">
        <v>314</v>
      </c>
      <c r="G314" s="184">
        <v>967800</v>
      </c>
    </row>
    <row r="315" spans="1:7" ht="150">
      <c r="A315" s="12" t="s">
        <v>508</v>
      </c>
      <c r="B315" s="8" t="s">
        <v>305</v>
      </c>
      <c r="C315" s="13" t="s">
        <v>123</v>
      </c>
      <c r="D315" s="13" t="s">
        <v>124</v>
      </c>
      <c r="E315" s="13" t="s">
        <v>509</v>
      </c>
      <c r="F315" s="11" t="s">
        <v>98</v>
      </c>
      <c r="G315" s="184">
        <f>G316</f>
        <v>11233800</v>
      </c>
    </row>
    <row r="316" spans="1:7" ht="18.75">
      <c r="A316" s="12" t="s">
        <v>311</v>
      </c>
      <c r="B316" s="8" t="s">
        <v>305</v>
      </c>
      <c r="C316" s="13" t="s">
        <v>123</v>
      </c>
      <c r="D316" s="13" t="s">
        <v>124</v>
      </c>
      <c r="E316" s="13" t="s">
        <v>509</v>
      </c>
      <c r="F316" s="11" t="s">
        <v>312</v>
      </c>
      <c r="G316" s="184">
        <f>G317</f>
        <v>11233800</v>
      </c>
    </row>
    <row r="317" spans="1:7" ht="37.5">
      <c r="A317" s="12" t="s">
        <v>315</v>
      </c>
      <c r="B317" s="8" t="s">
        <v>305</v>
      </c>
      <c r="C317" s="13" t="s">
        <v>123</v>
      </c>
      <c r="D317" s="13" t="s">
        <v>124</v>
      </c>
      <c r="E317" s="13" t="s">
        <v>509</v>
      </c>
      <c r="F317" s="11" t="s">
        <v>316</v>
      </c>
      <c r="G317" s="184">
        <v>11233800</v>
      </c>
    </row>
    <row r="318" spans="1:7" ht="18.75">
      <c r="A318" s="16" t="s">
        <v>162</v>
      </c>
      <c r="B318" s="8" t="s">
        <v>305</v>
      </c>
      <c r="C318" s="11">
        <v>10</v>
      </c>
      <c r="D318" s="11" t="s">
        <v>106</v>
      </c>
      <c r="E318" s="11" t="s">
        <v>97</v>
      </c>
      <c r="F318" s="11" t="s">
        <v>98</v>
      </c>
      <c r="G318" s="184">
        <f>G322+G319</f>
        <v>8372807</v>
      </c>
    </row>
    <row r="319" spans="1:7" ht="56.25">
      <c r="A319" s="16" t="s">
        <v>200</v>
      </c>
      <c r="B319" s="8" t="s">
        <v>305</v>
      </c>
      <c r="C319" s="11" t="s">
        <v>123</v>
      </c>
      <c r="D319" s="11" t="s">
        <v>106</v>
      </c>
      <c r="E319" s="11" t="s">
        <v>244</v>
      </c>
      <c r="F319" s="11" t="s">
        <v>98</v>
      </c>
      <c r="G319" s="184">
        <f>G320</f>
        <v>630807</v>
      </c>
    </row>
    <row r="320" spans="1:7" ht="18.75">
      <c r="A320" s="12" t="s">
        <v>311</v>
      </c>
      <c r="B320" s="8" t="s">
        <v>305</v>
      </c>
      <c r="C320" s="11" t="s">
        <v>123</v>
      </c>
      <c r="D320" s="11" t="s">
        <v>106</v>
      </c>
      <c r="E320" s="11" t="s">
        <v>244</v>
      </c>
      <c r="F320" s="11" t="s">
        <v>312</v>
      </c>
      <c r="G320" s="184">
        <f>G321</f>
        <v>630807</v>
      </c>
    </row>
    <row r="321" spans="1:7" ht="18.75">
      <c r="A321" s="12" t="s">
        <v>313</v>
      </c>
      <c r="B321" s="8" t="s">
        <v>305</v>
      </c>
      <c r="C321" s="11" t="s">
        <v>123</v>
      </c>
      <c r="D321" s="11" t="s">
        <v>106</v>
      </c>
      <c r="E321" s="11" t="s">
        <v>244</v>
      </c>
      <c r="F321" s="11" t="s">
        <v>314</v>
      </c>
      <c r="G321" s="184">
        <v>630807</v>
      </c>
    </row>
    <row r="322" spans="1:7" ht="37.5">
      <c r="A322" s="16" t="s">
        <v>473</v>
      </c>
      <c r="B322" s="8" t="s">
        <v>305</v>
      </c>
      <c r="C322" s="11">
        <v>10</v>
      </c>
      <c r="D322" s="11" t="s">
        <v>106</v>
      </c>
      <c r="E322" s="13" t="s">
        <v>510</v>
      </c>
      <c r="F322" s="17" t="s">
        <v>98</v>
      </c>
      <c r="G322" s="184">
        <f>G323</f>
        <v>7742000</v>
      </c>
    </row>
    <row r="323" spans="1:7" ht="131.25">
      <c r="A323" s="49" t="s">
        <v>479</v>
      </c>
      <c r="B323" s="8" t="s">
        <v>305</v>
      </c>
      <c r="C323" s="11">
        <v>10</v>
      </c>
      <c r="D323" s="11" t="s">
        <v>106</v>
      </c>
      <c r="E323" s="13" t="s">
        <v>511</v>
      </c>
      <c r="F323" s="17" t="s">
        <v>98</v>
      </c>
      <c r="G323" s="184">
        <f>G324+G329</f>
        <v>7742000</v>
      </c>
    </row>
    <row r="324" spans="1:7" ht="75">
      <c r="A324" s="16" t="s">
        <v>513</v>
      </c>
      <c r="B324" s="8" t="s">
        <v>305</v>
      </c>
      <c r="C324" s="11">
        <v>10</v>
      </c>
      <c r="D324" s="11" t="s">
        <v>106</v>
      </c>
      <c r="E324" s="13" t="s">
        <v>512</v>
      </c>
      <c r="F324" s="17" t="s">
        <v>98</v>
      </c>
      <c r="G324" s="184">
        <f>G325+G327</f>
        <v>1000200</v>
      </c>
    </row>
    <row r="325" spans="1:7" ht="37.5">
      <c r="A325" s="12" t="s">
        <v>276</v>
      </c>
      <c r="B325" s="8" t="s">
        <v>305</v>
      </c>
      <c r="C325" s="13" t="s">
        <v>123</v>
      </c>
      <c r="D325" s="11" t="s">
        <v>106</v>
      </c>
      <c r="E325" s="13" t="s">
        <v>512</v>
      </c>
      <c r="F325" s="11" t="s">
        <v>275</v>
      </c>
      <c r="G325" s="184">
        <f>G326</f>
        <v>20000</v>
      </c>
    </row>
    <row r="326" spans="1:7" ht="37.5">
      <c r="A326" s="39" t="s">
        <v>29</v>
      </c>
      <c r="B326" s="8" t="s">
        <v>305</v>
      </c>
      <c r="C326" s="13" t="s">
        <v>123</v>
      </c>
      <c r="D326" s="11" t="s">
        <v>106</v>
      </c>
      <c r="E326" s="13" t="s">
        <v>512</v>
      </c>
      <c r="F326" s="8" t="s">
        <v>28</v>
      </c>
      <c r="G326" s="184">
        <v>20000</v>
      </c>
    </row>
    <row r="327" spans="1:7" ht="18.75">
      <c r="A327" s="12" t="s">
        <v>311</v>
      </c>
      <c r="B327" s="8" t="s">
        <v>305</v>
      </c>
      <c r="C327" s="13" t="s">
        <v>123</v>
      </c>
      <c r="D327" s="11" t="s">
        <v>106</v>
      </c>
      <c r="E327" s="13" t="s">
        <v>512</v>
      </c>
      <c r="F327" s="11" t="s">
        <v>312</v>
      </c>
      <c r="G327" s="184">
        <f>G328</f>
        <v>980200</v>
      </c>
    </row>
    <row r="328" spans="1:7" ht="18.75">
      <c r="A328" s="12" t="s">
        <v>313</v>
      </c>
      <c r="B328" s="8" t="s">
        <v>305</v>
      </c>
      <c r="C328" s="13" t="s">
        <v>123</v>
      </c>
      <c r="D328" s="11" t="s">
        <v>106</v>
      </c>
      <c r="E328" s="13" t="s">
        <v>512</v>
      </c>
      <c r="F328" s="11" t="s">
        <v>314</v>
      </c>
      <c r="G328" s="184">
        <v>980200</v>
      </c>
    </row>
    <row r="329" spans="1:7" ht="112.5">
      <c r="A329" s="12" t="s">
        <v>514</v>
      </c>
      <c r="B329" s="8" t="s">
        <v>305</v>
      </c>
      <c r="C329" s="13" t="s">
        <v>123</v>
      </c>
      <c r="D329" s="11" t="s">
        <v>106</v>
      </c>
      <c r="E329" s="13" t="s">
        <v>515</v>
      </c>
      <c r="F329" s="11" t="s">
        <v>98</v>
      </c>
      <c r="G329" s="184">
        <f>G330+G332</f>
        <v>6741800</v>
      </c>
    </row>
    <row r="330" spans="1:7" ht="37.5">
      <c r="A330" s="12" t="s">
        <v>276</v>
      </c>
      <c r="B330" s="8" t="s">
        <v>305</v>
      </c>
      <c r="C330" s="13" t="s">
        <v>123</v>
      </c>
      <c r="D330" s="11" t="s">
        <v>106</v>
      </c>
      <c r="E330" s="13" t="s">
        <v>515</v>
      </c>
      <c r="F330" s="11" t="s">
        <v>275</v>
      </c>
      <c r="G330" s="184">
        <f>G331</f>
        <v>100000</v>
      </c>
    </row>
    <row r="331" spans="1:7" ht="37.5">
      <c r="A331" s="39" t="s">
        <v>29</v>
      </c>
      <c r="B331" s="8" t="s">
        <v>305</v>
      </c>
      <c r="C331" s="13" t="s">
        <v>123</v>
      </c>
      <c r="D331" s="11" t="s">
        <v>106</v>
      </c>
      <c r="E331" s="13" t="s">
        <v>515</v>
      </c>
      <c r="F331" s="8" t="s">
        <v>28</v>
      </c>
      <c r="G331" s="184">
        <v>100000</v>
      </c>
    </row>
    <row r="332" spans="1:7" ht="18.75">
      <c r="A332" s="12" t="s">
        <v>311</v>
      </c>
      <c r="B332" s="8" t="s">
        <v>305</v>
      </c>
      <c r="C332" s="13" t="s">
        <v>123</v>
      </c>
      <c r="D332" s="11" t="s">
        <v>106</v>
      </c>
      <c r="E332" s="13" t="s">
        <v>515</v>
      </c>
      <c r="F332" s="11" t="s">
        <v>312</v>
      </c>
      <c r="G332" s="184">
        <f>G333</f>
        <v>6641800</v>
      </c>
    </row>
    <row r="333" spans="1:7" ht="18.75">
      <c r="A333" s="12" t="s">
        <v>313</v>
      </c>
      <c r="B333" s="8" t="s">
        <v>305</v>
      </c>
      <c r="C333" s="13" t="s">
        <v>123</v>
      </c>
      <c r="D333" s="11" t="s">
        <v>106</v>
      </c>
      <c r="E333" s="13" t="s">
        <v>515</v>
      </c>
      <c r="F333" s="11" t="s">
        <v>314</v>
      </c>
      <c r="G333" s="184">
        <v>6641800</v>
      </c>
    </row>
    <row r="334" spans="1:7" ht="18.75">
      <c r="A334" s="16" t="s">
        <v>186</v>
      </c>
      <c r="B334" s="8" t="s">
        <v>305</v>
      </c>
      <c r="C334" s="11">
        <v>10</v>
      </c>
      <c r="D334" s="11" t="s">
        <v>90</v>
      </c>
      <c r="E334" s="11" t="s">
        <v>97</v>
      </c>
      <c r="F334" s="11" t="s">
        <v>98</v>
      </c>
      <c r="G334" s="184">
        <f>G335+G363+G356</f>
        <v>43423492</v>
      </c>
    </row>
    <row r="335" spans="1:7" ht="56.25">
      <c r="A335" s="16" t="s">
        <v>102</v>
      </c>
      <c r="B335" s="8" t="s">
        <v>305</v>
      </c>
      <c r="C335" s="11">
        <v>10</v>
      </c>
      <c r="D335" s="11" t="s">
        <v>90</v>
      </c>
      <c r="E335" s="11" t="s">
        <v>171</v>
      </c>
      <c r="F335" s="11" t="s">
        <v>98</v>
      </c>
      <c r="G335" s="184">
        <f>G336</f>
        <v>17202507</v>
      </c>
    </row>
    <row r="336" spans="1:7" ht="18.75">
      <c r="A336" s="16" t="s">
        <v>88</v>
      </c>
      <c r="B336" s="8" t="s">
        <v>305</v>
      </c>
      <c r="C336" s="11">
        <v>10</v>
      </c>
      <c r="D336" s="11" t="s">
        <v>90</v>
      </c>
      <c r="E336" s="11" t="s">
        <v>108</v>
      </c>
      <c r="F336" s="11" t="s">
        <v>98</v>
      </c>
      <c r="G336" s="184">
        <f>G337+G344+G349</f>
        <v>17202507</v>
      </c>
    </row>
    <row r="337" spans="1:7" ht="18.75">
      <c r="A337" s="12" t="s">
        <v>211</v>
      </c>
      <c r="B337" s="8" t="s">
        <v>305</v>
      </c>
      <c r="C337" s="13" t="s">
        <v>123</v>
      </c>
      <c r="D337" s="13" t="s">
        <v>90</v>
      </c>
      <c r="E337" s="11" t="s">
        <v>368</v>
      </c>
      <c r="F337" s="13" t="s">
        <v>98</v>
      </c>
      <c r="G337" s="184">
        <f>G338+G340+G342</f>
        <v>3485207</v>
      </c>
    </row>
    <row r="338" spans="1:7" ht="75">
      <c r="A338" s="16" t="s">
        <v>299</v>
      </c>
      <c r="B338" s="8" t="s">
        <v>305</v>
      </c>
      <c r="C338" s="13" t="s">
        <v>123</v>
      </c>
      <c r="D338" s="13" t="s">
        <v>90</v>
      </c>
      <c r="E338" s="11" t="s">
        <v>368</v>
      </c>
      <c r="F338" s="13" t="s">
        <v>274</v>
      </c>
      <c r="G338" s="184">
        <f>G339</f>
        <v>3082612</v>
      </c>
    </row>
    <row r="339" spans="1:7" ht="37.5">
      <c r="A339" s="12" t="s">
        <v>30</v>
      </c>
      <c r="B339" s="8" t="s">
        <v>305</v>
      </c>
      <c r="C339" s="13" t="s">
        <v>123</v>
      </c>
      <c r="D339" s="13" t="s">
        <v>90</v>
      </c>
      <c r="E339" s="11" t="s">
        <v>368</v>
      </c>
      <c r="F339" s="13" t="s">
        <v>31</v>
      </c>
      <c r="G339" s="184">
        <v>3082612</v>
      </c>
    </row>
    <row r="340" spans="1:7" ht="37.5">
      <c r="A340" s="12" t="s">
        <v>276</v>
      </c>
      <c r="B340" s="8" t="s">
        <v>305</v>
      </c>
      <c r="C340" s="13" t="s">
        <v>123</v>
      </c>
      <c r="D340" s="13" t="s">
        <v>90</v>
      </c>
      <c r="E340" s="11" t="s">
        <v>368</v>
      </c>
      <c r="F340" s="13" t="s">
        <v>275</v>
      </c>
      <c r="G340" s="184">
        <f>G341</f>
        <v>187455</v>
      </c>
    </row>
    <row r="341" spans="1:7" ht="37.5">
      <c r="A341" s="39" t="s">
        <v>29</v>
      </c>
      <c r="B341" s="8" t="s">
        <v>305</v>
      </c>
      <c r="C341" s="13" t="s">
        <v>123</v>
      </c>
      <c r="D341" s="13" t="s">
        <v>90</v>
      </c>
      <c r="E341" s="11" t="s">
        <v>368</v>
      </c>
      <c r="F341" s="13" t="s">
        <v>28</v>
      </c>
      <c r="G341" s="184">
        <v>187455</v>
      </c>
    </row>
    <row r="342" spans="1:7" ht="18.75">
      <c r="A342" s="50" t="s">
        <v>279</v>
      </c>
      <c r="B342" s="8" t="s">
        <v>305</v>
      </c>
      <c r="C342" s="13" t="s">
        <v>123</v>
      </c>
      <c r="D342" s="13" t="s">
        <v>90</v>
      </c>
      <c r="E342" s="11" t="s">
        <v>368</v>
      </c>
      <c r="F342" s="13" t="s">
        <v>280</v>
      </c>
      <c r="G342" s="184">
        <f>G343</f>
        <v>215140</v>
      </c>
    </row>
    <row r="343" spans="1:7" ht="18.75">
      <c r="A343" s="50" t="s">
        <v>282</v>
      </c>
      <c r="B343" s="8" t="s">
        <v>305</v>
      </c>
      <c r="C343" s="13" t="s">
        <v>123</v>
      </c>
      <c r="D343" s="13" t="s">
        <v>90</v>
      </c>
      <c r="E343" s="11" t="s">
        <v>368</v>
      </c>
      <c r="F343" s="13" t="s">
        <v>281</v>
      </c>
      <c r="G343" s="184">
        <v>215140</v>
      </c>
    </row>
    <row r="344" spans="1:7" ht="37.5">
      <c r="A344" s="50" t="s">
        <v>198</v>
      </c>
      <c r="B344" s="8" t="s">
        <v>305</v>
      </c>
      <c r="C344" s="13" t="s">
        <v>123</v>
      </c>
      <c r="D344" s="13" t="s">
        <v>90</v>
      </c>
      <c r="E344" s="11" t="s">
        <v>405</v>
      </c>
      <c r="F344" s="13" t="s">
        <v>98</v>
      </c>
      <c r="G344" s="184">
        <f>G345+G347</f>
        <v>2927700</v>
      </c>
    </row>
    <row r="345" spans="1:7" ht="75">
      <c r="A345" s="16" t="s">
        <v>299</v>
      </c>
      <c r="B345" s="8" t="s">
        <v>305</v>
      </c>
      <c r="C345" s="13" t="s">
        <v>123</v>
      </c>
      <c r="D345" s="13" t="s">
        <v>90</v>
      </c>
      <c r="E345" s="11" t="s">
        <v>405</v>
      </c>
      <c r="F345" s="13" t="s">
        <v>274</v>
      </c>
      <c r="G345" s="184">
        <f>G346</f>
        <v>2628820</v>
      </c>
    </row>
    <row r="346" spans="1:7" ht="37.5">
      <c r="A346" s="12" t="s">
        <v>30</v>
      </c>
      <c r="B346" s="8" t="s">
        <v>305</v>
      </c>
      <c r="C346" s="13" t="s">
        <v>123</v>
      </c>
      <c r="D346" s="13" t="s">
        <v>90</v>
      </c>
      <c r="E346" s="11" t="s">
        <v>405</v>
      </c>
      <c r="F346" s="13" t="s">
        <v>31</v>
      </c>
      <c r="G346" s="184">
        <v>2628820</v>
      </c>
    </row>
    <row r="347" spans="1:7" ht="37.5">
      <c r="A347" s="12" t="s">
        <v>276</v>
      </c>
      <c r="B347" s="8" t="s">
        <v>305</v>
      </c>
      <c r="C347" s="13" t="s">
        <v>123</v>
      </c>
      <c r="D347" s="13" t="s">
        <v>90</v>
      </c>
      <c r="E347" s="11" t="s">
        <v>405</v>
      </c>
      <c r="F347" s="13" t="s">
        <v>275</v>
      </c>
      <c r="G347" s="184">
        <f>G348</f>
        <v>298880</v>
      </c>
    </row>
    <row r="348" spans="1:7" ht="37.5">
      <c r="A348" s="39" t="s">
        <v>29</v>
      </c>
      <c r="B348" s="8" t="s">
        <v>305</v>
      </c>
      <c r="C348" s="13" t="s">
        <v>123</v>
      </c>
      <c r="D348" s="13" t="s">
        <v>90</v>
      </c>
      <c r="E348" s="11" t="s">
        <v>405</v>
      </c>
      <c r="F348" s="13" t="s">
        <v>28</v>
      </c>
      <c r="G348" s="184">
        <v>298880</v>
      </c>
    </row>
    <row r="349" spans="1:7" ht="46.5" customHeight="1">
      <c r="A349" s="16" t="s">
        <v>85</v>
      </c>
      <c r="B349" s="8" t="s">
        <v>305</v>
      </c>
      <c r="C349" s="11" t="s">
        <v>123</v>
      </c>
      <c r="D349" s="11" t="s">
        <v>90</v>
      </c>
      <c r="E349" s="11" t="s">
        <v>87</v>
      </c>
      <c r="F349" s="17" t="s">
        <v>98</v>
      </c>
      <c r="G349" s="184">
        <f>G350+G352+G354</f>
        <v>10789600</v>
      </c>
    </row>
    <row r="350" spans="1:7" ht="75">
      <c r="A350" s="16" t="s">
        <v>299</v>
      </c>
      <c r="B350" s="8" t="s">
        <v>305</v>
      </c>
      <c r="C350" s="11" t="s">
        <v>123</v>
      </c>
      <c r="D350" s="11" t="s">
        <v>90</v>
      </c>
      <c r="E350" s="11" t="s">
        <v>87</v>
      </c>
      <c r="F350" s="13" t="s">
        <v>274</v>
      </c>
      <c r="G350" s="184">
        <f>G351</f>
        <v>9530598</v>
      </c>
    </row>
    <row r="351" spans="1:7" ht="37.5">
      <c r="A351" s="12" t="s">
        <v>30</v>
      </c>
      <c r="B351" s="8" t="s">
        <v>305</v>
      </c>
      <c r="C351" s="11" t="s">
        <v>123</v>
      </c>
      <c r="D351" s="11" t="s">
        <v>90</v>
      </c>
      <c r="E351" s="11" t="s">
        <v>87</v>
      </c>
      <c r="F351" s="13" t="s">
        <v>31</v>
      </c>
      <c r="G351" s="184">
        <v>9530598</v>
      </c>
    </row>
    <row r="352" spans="1:7" ht="37.5">
      <c r="A352" s="12" t="s">
        <v>276</v>
      </c>
      <c r="B352" s="8" t="s">
        <v>305</v>
      </c>
      <c r="C352" s="11" t="s">
        <v>123</v>
      </c>
      <c r="D352" s="11" t="s">
        <v>90</v>
      </c>
      <c r="E352" s="11" t="s">
        <v>87</v>
      </c>
      <c r="F352" s="13" t="s">
        <v>275</v>
      </c>
      <c r="G352" s="184">
        <f>G353</f>
        <v>1254002</v>
      </c>
    </row>
    <row r="353" spans="1:7" ht="37.5">
      <c r="A353" s="39" t="s">
        <v>29</v>
      </c>
      <c r="B353" s="8" t="s">
        <v>305</v>
      </c>
      <c r="C353" s="11" t="s">
        <v>123</v>
      </c>
      <c r="D353" s="11" t="s">
        <v>90</v>
      </c>
      <c r="E353" s="11" t="s">
        <v>87</v>
      </c>
      <c r="F353" s="13" t="s">
        <v>28</v>
      </c>
      <c r="G353" s="184">
        <v>1254002</v>
      </c>
    </row>
    <row r="354" spans="1:7" ht="18.75">
      <c r="A354" s="50" t="s">
        <v>279</v>
      </c>
      <c r="B354" s="8" t="s">
        <v>305</v>
      </c>
      <c r="C354" s="11" t="s">
        <v>123</v>
      </c>
      <c r="D354" s="11" t="s">
        <v>90</v>
      </c>
      <c r="E354" s="11" t="s">
        <v>87</v>
      </c>
      <c r="F354" s="13" t="s">
        <v>280</v>
      </c>
      <c r="G354" s="184">
        <f>G355</f>
        <v>5000</v>
      </c>
    </row>
    <row r="355" spans="1:7" ht="18.75">
      <c r="A355" s="50" t="s">
        <v>282</v>
      </c>
      <c r="B355" s="8" t="s">
        <v>305</v>
      </c>
      <c r="C355" s="11" t="s">
        <v>123</v>
      </c>
      <c r="D355" s="11" t="s">
        <v>90</v>
      </c>
      <c r="E355" s="11" t="s">
        <v>87</v>
      </c>
      <c r="F355" s="13" t="s">
        <v>281</v>
      </c>
      <c r="G355" s="184">
        <v>5000</v>
      </c>
    </row>
    <row r="356" spans="1:7" ht="37.5">
      <c r="A356" s="16" t="s">
        <v>473</v>
      </c>
      <c r="B356" s="8" t="s">
        <v>305</v>
      </c>
      <c r="C356" s="11" t="s">
        <v>123</v>
      </c>
      <c r="D356" s="11" t="s">
        <v>90</v>
      </c>
      <c r="E356" s="13" t="s">
        <v>510</v>
      </c>
      <c r="F356" s="17" t="s">
        <v>98</v>
      </c>
      <c r="G356" s="184">
        <f>G357</f>
        <v>3032600</v>
      </c>
    </row>
    <row r="357" spans="1:7" ht="131.25">
      <c r="A357" s="49" t="s">
        <v>479</v>
      </c>
      <c r="B357" s="8" t="s">
        <v>305</v>
      </c>
      <c r="C357" s="11" t="s">
        <v>123</v>
      </c>
      <c r="D357" s="11" t="s">
        <v>90</v>
      </c>
      <c r="E357" s="13" t="s">
        <v>511</v>
      </c>
      <c r="F357" s="17" t="s">
        <v>98</v>
      </c>
      <c r="G357" s="184">
        <f>G358</f>
        <v>3032600</v>
      </c>
    </row>
    <row r="358" spans="1:7" ht="37.5">
      <c r="A358" s="12" t="s">
        <v>517</v>
      </c>
      <c r="B358" s="8" t="s">
        <v>305</v>
      </c>
      <c r="C358" s="11" t="s">
        <v>123</v>
      </c>
      <c r="D358" s="11" t="s">
        <v>90</v>
      </c>
      <c r="E358" s="13" t="s">
        <v>518</v>
      </c>
      <c r="F358" s="17" t="s">
        <v>98</v>
      </c>
      <c r="G358" s="184">
        <f>G359+G361</f>
        <v>3032600</v>
      </c>
    </row>
    <row r="359" spans="1:7" ht="75">
      <c r="A359" s="12" t="s">
        <v>299</v>
      </c>
      <c r="B359" s="10">
        <v>343</v>
      </c>
      <c r="C359" s="11" t="s">
        <v>123</v>
      </c>
      <c r="D359" s="11" t="s">
        <v>90</v>
      </c>
      <c r="E359" s="13" t="s">
        <v>518</v>
      </c>
      <c r="F359" s="13" t="s">
        <v>274</v>
      </c>
      <c r="G359" s="184">
        <f>G360</f>
        <v>2702300</v>
      </c>
    </row>
    <row r="360" spans="1:7" ht="37.5">
      <c r="A360" s="12" t="s">
        <v>30</v>
      </c>
      <c r="B360" s="10">
        <v>343</v>
      </c>
      <c r="C360" s="11" t="s">
        <v>123</v>
      </c>
      <c r="D360" s="11" t="s">
        <v>90</v>
      </c>
      <c r="E360" s="13" t="s">
        <v>518</v>
      </c>
      <c r="F360" s="13" t="s">
        <v>31</v>
      </c>
      <c r="G360" s="184">
        <v>2702300</v>
      </c>
    </row>
    <row r="361" spans="1:7" ht="37.5">
      <c r="A361" s="12" t="s">
        <v>276</v>
      </c>
      <c r="B361" s="8" t="s">
        <v>305</v>
      </c>
      <c r="C361" s="11" t="s">
        <v>123</v>
      </c>
      <c r="D361" s="11" t="s">
        <v>90</v>
      </c>
      <c r="E361" s="13" t="s">
        <v>518</v>
      </c>
      <c r="F361" s="11" t="s">
        <v>275</v>
      </c>
      <c r="G361" s="184">
        <f>G362</f>
        <v>330300</v>
      </c>
    </row>
    <row r="362" spans="1:7" ht="37.5">
      <c r="A362" s="39" t="s">
        <v>29</v>
      </c>
      <c r="B362" s="8" t="s">
        <v>305</v>
      </c>
      <c r="C362" s="11" t="s">
        <v>123</v>
      </c>
      <c r="D362" s="11" t="s">
        <v>90</v>
      </c>
      <c r="E362" s="13" t="s">
        <v>518</v>
      </c>
      <c r="F362" s="8" t="s">
        <v>28</v>
      </c>
      <c r="G362" s="184">
        <v>330300</v>
      </c>
    </row>
    <row r="363" spans="1:7" ht="18.75">
      <c r="A363" s="1" t="s">
        <v>284</v>
      </c>
      <c r="B363" s="8" t="s">
        <v>305</v>
      </c>
      <c r="C363" s="11" t="s">
        <v>123</v>
      </c>
      <c r="D363" s="11" t="s">
        <v>90</v>
      </c>
      <c r="E363" s="13" t="s">
        <v>118</v>
      </c>
      <c r="F363" s="17" t="s">
        <v>98</v>
      </c>
      <c r="G363" s="179">
        <f>G364+G367</f>
        <v>23188385</v>
      </c>
    </row>
    <row r="364" spans="1:7" ht="37.5">
      <c r="A364" s="1" t="s">
        <v>70</v>
      </c>
      <c r="B364" s="8" t="s">
        <v>305</v>
      </c>
      <c r="C364" s="11" t="s">
        <v>123</v>
      </c>
      <c r="D364" s="11" t="s">
        <v>90</v>
      </c>
      <c r="E364" s="13" t="s">
        <v>216</v>
      </c>
      <c r="F364" s="17" t="s">
        <v>98</v>
      </c>
      <c r="G364" s="179">
        <f>G365</f>
        <v>30500</v>
      </c>
    </row>
    <row r="365" spans="1:7" ht="37.5">
      <c r="A365" s="1" t="s">
        <v>276</v>
      </c>
      <c r="B365" s="8" t="s">
        <v>305</v>
      </c>
      <c r="C365" s="11" t="s">
        <v>123</v>
      </c>
      <c r="D365" s="11" t="s">
        <v>90</v>
      </c>
      <c r="E365" s="13" t="s">
        <v>216</v>
      </c>
      <c r="F365" s="17" t="s">
        <v>275</v>
      </c>
      <c r="G365" s="179">
        <f>G366</f>
        <v>30500</v>
      </c>
    </row>
    <row r="366" spans="1:7" ht="37.5">
      <c r="A366" s="39" t="s">
        <v>29</v>
      </c>
      <c r="B366" s="8" t="s">
        <v>305</v>
      </c>
      <c r="C366" s="11" t="s">
        <v>123</v>
      </c>
      <c r="D366" s="11" t="s">
        <v>90</v>
      </c>
      <c r="E366" s="13" t="s">
        <v>216</v>
      </c>
      <c r="F366" s="17" t="s">
        <v>28</v>
      </c>
      <c r="G366" s="179">
        <v>30500</v>
      </c>
    </row>
    <row r="367" spans="1:7" ht="37.5">
      <c r="A367" s="12" t="s">
        <v>76</v>
      </c>
      <c r="B367" s="8" t="s">
        <v>305</v>
      </c>
      <c r="C367" s="11" t="s">
        <v>123</v>
      </c>
      <c r="D367" s="11" t="s">
        <v>90</v>
      </c>
      <c r="E367" s="13" t="s">
        <v>222</v>
      </c>
      <c r="F367" s="17" t="s">
        <v>98</v>
      </c>
      <c r="G367" s="179">
        <f>G368+G370+G372+G374+G378</f>
        <v>23157885</v>
      </c>
    </row>
    <row r="368" spans="1:7" ht="37.5">
      <c r="A368" s="1" t="s">
        <v>276</v>
      </c>
      <c r="B368" s="8" t="s">
        <v>305</v>
      </c>
      <c r="C368" s="11" t="s">
        <v>123</v>
      </c>
      <c r="D368" s="11" t="s">
        <v>90</v>
      </c>
      <c r="E368" s="13" t="s">
        <v>222</v>
      </c>
      <c r="F368" s="17" t="s">
        <v>275</v>
      </c>
      <c r="G368" s="179">
        <f>G369</f>
        <v>231898</v>
      </c>
    </row>
    <row r="369" spans="1:7" ht="37.5">
      <c r="A369" s="39" t="s">
        <v>29</v>
      </c>
      <c r="B369" s="8" t="s">
        <v>305</v>
      </c>
      <c r="C369" s="11" t="s">
        <v>123</v>
      </c>
      <c r="D369" s="11" t="s">
        <v>90</v>
      </c>
      <c r="E369" s="13" t="s">
        <v>222</v>
      </c>
      <c r="F369" s="17" t="s">
        <v>28</v>
      </c>
      <c r="G369" s="179">
        <v>231898</v>
      </c>
    </row>
    <row r="370" spans="1:7" ht="18.75">
      <c r="A370" s="1" t="s">
        <v>311</v>
      </c>
      <c r="B370" s="8" t="s">
        <v>305</v>
      </c>
      <c r="C370" s="11" t="s">
        <v>123</v>
      </c>
      <c r="D370" s="11" t="s">
        <v>90</v>
      </c>
      <c r="E370" s="13" t="s">
        <v>222</v>
      </c>
      <c r="F370" s="17" t="s">
        <v>312</v>
      </c>
      <c r="G370" s="179">
        <f>G371</f>
        <v>15989620</v>
      </c>
    </row>
    <row r="371" spans="1:7" ht="37.5">
      <c r="A371" s="1" t="s">
        <v>315</v>
      </c>
      <c r="B371" s="8" t="s">
        <v>305</v>
      </c>
      <c r="C371" s="11" t="s">
        <v>123</v>
      </c>
      <c r="D371" s="11" t="s">
        <v>90</v>
      </c>
      <c r="E371" s="13" t="s">
        <v>222</v>
      </c>
      <c r="F371" s="17" t="s">
        <v>316</v>
      </c>
      <c r="G371" s="179">
        <v>15989620</v>
      </c>
    </row>
    <row r="372" spans="1:7" ht="37.5">
      <c r="A372" s="1" t="s">
        <v>278</v>
      </c>
      <c r="B372" s="8" t="s">
        <v>305</v>
      </c>
      <c r="C372" s="11" t="s">
        <v>123</v>
      </c>
      <c r="D372" s="11" t="s">
        <v>90</v>
      </c>
      <c r="E372" s="13" t="s">
        <v>222</v>
      </c>
      <c r="F372" s="17" t="s">
        <v>277</v>
      </c>
      <c r="G372" s="179">
        <f>G373</f>
        <v>982926</v>
      </c>
    </row>
    <row r="373" spans="1:7" ht="18.75">
      <c r="A373" s="1" t="s">
        <v>55</v>
      </c>
      <c r="B373" s="8" t="s">
        <v>305</v>
      </c>
      <c r="C373" s="11" t="s">
        <v>123</v>
      </c>
      <c r="D373" s="11" t="s">
        <v>90</v>
      </c>
      <c r="E373" s="13" t="s">
        <v>222</v>
      </c>
      <c r="F373" s="17" t="s">
        <v>54</v>
      </c>
      <c r="G373" s="179">
        <v>982926</v>
      </c>
    </row>
    <row r="374" spans="1:7" ht="37.5">
      <c r="A374" s="12" t="s">
        <v>73</v>
      </c>
      <c r="B374" s="8" t="s">
        <v>305</v>
      </c>
      <c r="C374" s="11" t="s">
        <v>123</v>
      </c>
      <c r="D374" s="11" t="s">
        <v>90</v>
      </c>
      <c r="E374" s="13" t="s">
        <v>222</v>
      </c>
      <c r="F374" s="17" t="s">
        <v>283</v>
      </c>
      <c r="G374" s="179">
        <f>G375+G377</f>
        <v>5806010</v>
      </c>
    </row>
    <row r="375" spans="1:7" ht="18.75">
      <c r="A375" s="12" t="s">
        <v>74</v>
      </c>
      <c r="B375" s="8" t="s">
        <v>305</v>
      </c>
      <c r="C375" s="11" t="s">
        <v>123</v>
      </c>
      <c r="D375" s="11" t="s">
        <v>90</v>
      </c>
      <c r="E375" s="13" t="s">
        <v>222</v>
      </c>
      <c r="F375" s="17" t="s">
        <v>71</v>
      </c>
      <c r="G375" s="179">
        <f>G376</f>
        <v>1733647</v>
      </c>
    </row>
    <row r="376" spans="1:7" ht="56.25">
      <c r="A376" s="12" t="s">
        <v>75</v>
      </c>
      <c r="B376" s="8" t="s">
        <v>305</v>
      </c>
      <c r="C376" s="11" t="s">
        <v>123</v>
      </c>
      <c r="D376" s="11" t="s">
        <v>90</v>
      </c>
      <c r="E376" s="13" t="s">
        <v>222</v>
      </c>
      <c r="F376" s="17" t="s">
        <v>72</v>
      </c>
      <c r="G376" s="179">
        <v>1733647</v>
      </c>
    </row>
    <row r="377" spans="1:7" ht="37.5">
      <c r="A377" s="1" t="s">
        <v>322</v>
      </c>
      <c r="B377" s="8" t="s">
        <v>305</v>
      </c>
      <c r="C377" s="11" t="s">
        <v>123</v>
      </c>
      <c r="D377" s="11" t="s">
        <v>90</v>
      </c>
      <c r="E377" s="13" t="s">
        <v>222</v>
      </c>
      <c r="F377" s="17">
        <v>630</v>
      </c>
      <c r="G377" s="179">
        <v>4072363</v>
      </c>
    </row>
    <row r="378" spans="1:7" ht="18.75">
      <c r="A378" s="50" t="s">
        <v>279</v>
      </c>
      <c r="B378" s="8" t="s">
        <v>305</v>
      </c>
      <c r="C378" s="11" t="s">
        <v>123</v>
      </c>
      <c r="D378" s="11" t="s">
        <v>90</v>
      </c>
      <c r="E378" s="13" t="s">
        <v>222</v>
      </c>
      <c r="F378" s="17">
        <v>800</v>
      </c>
      <c r="G378" s="179">
        <f>G379</f>
        <v>147431</v>
      </c>
    </row>
    <row r="379" spans="1:7" ht="37.5">
      <c r="A379" s="1" t="s">
        <v>66</v>
      </c>
      <c r="B379" s="8" t="s">
        <v>305</v>
      </c>
      <c r="C379" s="11" t="s">
        <v>123</v>
      </c>
      <c r="D379" s="11" t="s">
        <v>90</v>
      </c>
      <c r="E379" s="13" t="s">
        <v>222</v>
      </c>
      <c r="F379" s="17">
        <v>810</v>
      </c>
      <c r="G379" s="179">
        <v>147431</v>
      </c>
    </row>
    <row r="380" spans="1:7" ht="37.5">
      <c r="A380" s="39" t="s">
        <v>15</v>
      </c>
      <c r="B380" s="8" t="s">
        <v>305</v>
      </c>
      <c r="C380" s="11" t="s">
        <v>123</v>
      </c>
      <c r="D380" s="11" t="s">
        <v>90</v>
      </c>
      <c r="E380" s="11" t="s">
        <v>17</v>
      </c>
      <c r="F380" s="13" t="s">
        <v>98</v>
      </c>
      <c r="G380" s="179">
        <f>G381</f>
        <v>38700</v>
      </c>
    </row>
    <row r="381" spans="1:7" ht="37.5">
      <c r="A381" s="39" t="s">
        <v>23</v>
      </c>
      <c r="B381" s="8" t="s">
        <v>305</v>
      </c>
      <c r="C381" s="11" t="s">
        <v>123</v>
      </c>
      <c r="D381" s="11" t="s">
        <v>90</v>
      </c>
      <c r="E381" s="11" t="s">
        <v>18</v>
      </c>
      <c r="F381" s="13" t="s">
        <v>98</v>
      </c>
      <c r="G381" s="179">
        <f>G382+G384</f>
        <v>38700</v>
      </c>
    </row>
    <row r="382" spans="1:7" ht="57.75" customHeight="1">
      <c r="A382" s="12" t="s">
        <v>299</v>
      </c>
      <c r="B382" s="8" t="s">
        <v>305</v>
      </c>
      <c r="C382" s="11" t="s">
        <v>123</v>
      </c>
      <c r="D382" s="11" t="s">
        <v>90</v>
      </c>
      <c r="E382" s="11" t="s">
        <v>18</v>
      </c>
      <c r="F382" s="17" t="s">
        <v>274</v>
      </c>
      <c r="G382" s="179">
        <f>G383</f>
        <v>5700</v>
      </c>
    </row>
    <row r="383" spans="1:7" ht="37.5">
      <c r="A383" s="12" t="s">
        <v>30</v>
      </c>
      <c r="B383" s="8" t="s">
        <v>305</v>
      </c>
      <c r="C383" s="11" t="s">
        <v>123</v>
      </c>
      <c r="D383" s="11" t="s">
        <v>90</v>
      </c>
      <c r="E383" s="11" t="s">
        <v>18</v>
      </c>
      <c r="F383" s="17" t="s">
        <v>31</v>
      </c>
      <c r="G383" s="179">
        <v>5700</v>
      </c>
    </row>
    <row r="384" spans="1:7" ht="37.5">
      <c r="A384" s="1" t="s">
        <v>276</v>
      </c>
      <c r="B384" s="8" t="s">
        <v>305</v>
      </c>
      <c r="C384" s="11" t="s">
        <v>123</v>
      </c>
      <c r="D384" s="11" t="s">
        <v>90</v>
      </c>
      <c r="E384" s="11" t="s">
        <v>18</v>
      </c>
      <c r="F384" s="17" t="s">
        <v>275</v>
      </c>
      <c r="G384" s="179">
        <f>G385</f>
        <v>33000</v>
      </c>
    </row>
    <row r="385" spans="1:7" ht="37.5">
      <c r="A385" s="39" t="s">
        <v>29</v>
      </c>
      <c r="B385" s="8" t="s">
        <v>305</v>
      </c>
      <c r="C385" s="11" t="s">
        <v>123</v>
      </c>
      <c r="D385" s="11" t="s">
        <v>90</v>
      </c>
      <c r="E385" s="11" t="s">
        <v>18</v>
      </c>
      <c r="F385" s="17" t="s">
        <v>28</v>
      </c>
      <c r="G385" s="179">
        <v>33000</v>
      </c>
    </row>
    <row r="386" spans="1:9" ht="37.5">
      <c r="A386" s="47" t="s">
        <v>323</v>
      </c>
      <c r="B386" s="48">
        <v>344</v>
      </c>
      <c r="C386" s="15" t="s">
        <v>96</v>
      </c>
      <c r="D386" s="15" t="s">
        <v>96</v>
      </c>
      <c r="E386" s="15" t="s">
        <v>97</v>
      </c>
      <c r="F386" s="15" t="s">
        <v>98</v>
      </c>
      <c r="G386" s="187">
        <f>G387+G530</f>
        <v>908644932.0000001</v>
      </c>
      <c r="I386" s="89"/>
    </row>
    <row r="387" spans="1:7" ht="18.75">
      <c r="A387" s="12" t="s">
        <v>120</v>
      </c>
      <c r="B387" s="10">
        <v>344</v>
      </c>
      <c r="C387" s="11" t="s">
        <v>110</v>
      </c>
      <c r="D387" s="11" t="s">
        <v>96</v>
      </c>
      <c r="E387" s="11" t="s">
        <v>97</v>
      </c>
      <c r="F387" s="11" t="s">
        <v>98</v>
      </c>
      <c r="G387" s="179">
        <f>G388+G426+G462+G484</f>
        <v>895490232.0000001</v>
      </c>
    </row>
    <row r="388" spans="1:7" ht="18.75">
      <c r="A388" s="12" t="s">
        <v>157</v>
      </c>
      <c r="B388" s="10">
        <v>344</v>
      </c>
      <c r="C388" s="11" t="s">
        <v>110</v>
      </c>
      <c r="D388" s="11" t="s">
        <v>89</v>
      </c>
      <c r="E388" s="11" t="s">
        <v>97</v>
      </c>
      <c r="F388" s="11" t="s">
        <v>98</v>
      </c>
      <c r="G388" s="179">
        <f>G389+G403+G413</f>
        <v>459709816.84000003</v>
      </c>
    </row>
    <row r="389" spans="1:7" ht="18.75">
      <c r="A389" s="12" t="s">
        <v>158</v>
      </c>
      <c r="B389" s="10">
        <v>344</v>
      </c>
      <c r="C389" s="11" t="s">
        <v>110</v>
      </c>
      <c r="D389" s="11" t="s">
        <v>89</v>
      </c>
      <c r="E389" s="11" t="s">
        <v>383</v>
      </c>
      <c r="F389" s="11" t="s">
        <v>98</v>
      </c>
      <c r="G389" s="179">
        <f>G390</f>
        <v>182931904.84</v>
      </c>
    </row>
    <row r="390" spans="1:7" ht="18.75">
      <c r="A390" s="12" t="s">
        <v>133</v>
      </c>
      <c r="B390" s="10">
        <v>344</v>
      </c>
      <c r="C390" s="11" t="s">
        <v>110</v>
      </c>
      <c r="D390" s="11" t="s">
        <v>89</v>
      </c>
      <c r="E390" s="11" t="s">
        <v>384</v>
      </c>
      <c r="F390" s="11" t="s">
        <v>98</v>
      </c>
      <c r="G390" s="179">
        <f>G391+G397</f>
        <v>182931904.84</v>
      </c>
    </row>
    <row r="391" spans="1:7" ht="37.5">
      <c r="A391" s="12" t="s">
        <v>73</v>
      </c>
      <c r="B391" s="10">
        <v>344</v>
      </c>
      <c r="C391" s="11" t="s">
        <v>110</v>
      </c>
      <c r="D391" s="11" t="s">
        <v>89</v>
      </c>
      <c r="E391" s="11" t="s">
        <v>384</v>
      </c>
      <c r="F391" s="8" t="s">
        <v>283</v>
      </c>
      <c r="G391" s="179">
        <f>G392+G394</f>
        <v>144643882.84</v>
      </c>
    </row>
    <row r="392" spans="1:7" ht="18.75">
      <c r="A392" s="12" t="s">
        <v>74</v>
      </c>
      <c r="B392" s="10">
        <v>344</v>
      </c>
      <c r="C392" s="11" t="s">
        <v>110</v>
      </c>
      <c r="D392" s="11" t="s">
        <v>89</v>
      </c>
      <c r="E392" s="11" t="s">
        <v>384</v>
      </c>
      <c r="F392" s="11" t="s">
        <v>71</v>
      </c>
      <c r="G392" s="179">
        <f>G393</f>
        <v>115346014.42</v>
      </c>
    </row>
    <row r="393" spans="1:7" ht="56.25">
      <c r="A393" s="12" t="s">
        <v>75</v>
      </c>
      <c r="B393" s="10">
        <v>344</v>
      </c>
      <c r="C393" s="11" t="s">
        <v>110</v>
      </c>
      <c r="D393" s="11" t="s">
        <v>89</v>
      </c>
      <c r="E393" s="11" t="s">
        <v>384</v>
      </c>
      <c r="F393" s="11" t="s">
        <v>72</v>
      </c>
      <c r="G393" s="179">
        <v>115346014.42</v>
      </c>
    </row>
    <row r="394" spans="1:7" ht="18.75">
      <c r="A394" s="12" t="s">
        <v>289</v>
      </c>
      <c r="B394" s="10">
        <v>344</v>
      </c>
      <c r="C394" s="11" t="s">
        <v>110</v>
      </c>
      <c r="D394" s="11" t="s">
        <v>89</v>
      </c>
      <c r="E394" s="11" t="s">
        <v>384</v>
      </c>
      <c r="F394" s="11" t="s">
        <v>285</v>
      </c>
      <c r="G394" s="179">
        <f>G395+G396</f>
        <v>29297868.42</v>
      </c>
    </row>
    <row r="395" spans="1:7" ht="56.25">
      <c r="A395" s="12" t="s">
        <v>290</v>
      </c>
      <c r="B395" s="10">
        <v>344</v>
      </c>
      <c r="C395" s="11" t="s">
        <v>110</v>
      </c>
      <c r="D395" s="11" t="s">
        <v>89</v>
      </c>
      <c r="E395" s="11" t="s">
        <v>384</v>
      </c>
      <c r="F395" s="11" t="s">
        <v>286</v>
      </c>
      <c r="G395" s="179">
        <v>29297868.42</v>
      </c>
    </row>
    <row r="396" spans="1:7" s="243" customFormat="1" ht="18.75" hidden="1">
      <c r="A396" s="244" t="s">
        <v>291</v>
      </c>
      <c r="B396" s="239">
        <v>344</v>
      </c>
      <c r="C396" s="241" t="s">
        <v>110</v>
      </c>
      <c r="D396" s="241" t="s">
        <v>89</v>
      </c>
      <c r="E396" s="241" t="s">
        <v>384</v>
      </c>
      <c r="F396" s="241" t="s">
        <v>287</v>
      </c>
      <c r="G396" s="242"/>
    </row>
    <row r="397" spans="1:7" ht="93.75">
      <c r="A397" s="49" t="s">
        <v>53</v>
      </c>
      <c r="B397" s="10">
        <v>344</v>
      </c>
      <c r="C397" s="11" t="s">
        <v>110</v>
      </c>
      <c r="D397" s="11" t="s">
        <v>89</v>
      </c>
      <c r="E397" s="11" t="s">
        <v>256</v>
      </c>
      <c r="F397" s="11" t="s">
        <v>98</v>
      </c>
      <c r="G397" s="179">
        <f>G398</f>
        <v>38288022</v>
      </c>
    </row>
    <row r="398" spans="1:7" ht="37.5">
      <c r="A398" s="12" t="s">
        <v>73</v>
      </c>
      <c r="B398" s="10">
        <v>344</v>
      </c>
      <c r="C398" s="11" t="s">
        <v>110</v>
      </c>
      <c r="D398" s="11" t="s">
        <v>89</v>
      </c>
      <c r="E398" s="11" t="s">
        <v>256</v>
      </c>
      <c r="F398" s="8" t="s">
        <v>283</v>
      </c>
      <c r="G398" s="179">
        <f>G399+G401</f>
        <v>38288022</v>
      </c>
    </row>
    <row r="399" spans="1:7" ht="18.75">
      <c r="A399" s="12" t="s">
        <v>74</v>
      </c>
      <c r="B399" s="10">
        <v>344</v>
      </c>
      <c r="C399" s="11" t="s">
        <v>110</v>
      </c>
      <c r="D399" s="11" t="s">
        <v>89</v>
      </c>
      <c r="E399" s="11" t="s">
        <v>256</v>
      </c>
      <c r="F399" s="11" t="s">
        <v>71</v>
      </c>
      <c r="G399" s="179">
        <f>G400</f>
        <v>30431268</v>
      </c>
    </row>
    <row r="400" spans="1:7" ht="56.25">
      <c r="A400" s="12" t="s">
        <v>75</v>
      </c>
      <c r="B400" s="10">
        <v>344</v>
      </c>
      <c r="C400" s="11" t="s">
        <v>110</v>
      </c>
      <c r="D400" s="11" t="s">
        <v>89</v>
      </c>
      <c r="E400" s="11" t="s">
        <v>256</v>
      </c>
      <c r="F400" s="11" t="s">
        <v>72</v>
      </c>
      <c r="G400" s="179">
        <v>30431268</v>
      </c>
    </row>
    <row r="401" spans="1:7" ht="18.75">
      <c r="A401" s="12" t="s">
        <v>289</v>
      </c>
      <c r="B401" s="10">
        <v>344</v>
      </c>
      <c r="C401" s="11" t="s">
        <v>110</v>
      </c>
      <c r="D401" s="11" t="s">
        <v>89</v>
      </c>
      <c r="E401" s="11" t="s">
        <v>256</v>
      </c>
      <c r="F401" s="11" t="s">
        <v>285</v>
      </c>
      <c r="G401" s="179">
        <f>G402</f>
        <v>7856754</v>
      </c>
    </row>
    <row r="402" spans="1:7" ht="56.25">
      <c r="A402" s="12" t="s">
        <v>290</v>
      </c>
      <c r="B402" s="10">
        <v>344</v>
      </c>
      <c r="C402" s="11" t="s">
        <v>110</v>
      </c>
      <c r="D402" s="11" t="s">
        <v>89</v>
      </c>
      <c r="E402" s="11" t="s">
        <v>256</v>
      </c>
      <c r="F402" s="11" t="s">
        <v>286</v>
      </c>
      <c r="G402" s="179">
        <v>7856754</v>
      </c>
    </row>
    <row r="403" spans="1:7" ht="56.25">
      <c r="A403" s="12" t="s">
        <v>33</v>
      </c>
      <c r="B403" s="10">
        <v>344</v>
      </c>
      <c r="C403" s="11" t="s">
        <v>110</v>
      </c>
      <c r="D403" s="11" t="s">
        <v>89</v>
      </c>
      <c r="E403" s="11" t="s">
        <v>34</v>
      </c>
      <c r="F403" s="11" t="s">
        <v>98</v>
      </c>
      <c r="G403" s="179">
        <f>G404</f>
        <v>270237200</v>
      </c>
    </row>
    <row r="404" spans="1:7" ht="150">
      <c r="A404" s="12" t="s">
        <v>50</v>
      </c>
      <c r="B404" s="10">
        <v>344</v>
      </c>
      <c r="C404" s="11" t="s">
        <v>110</v>
      </c>
      <c r="D404" s="11" t="s">
        <v>89</v>
      </c>
      <c r="E404" s="11" t="s">
        <v>36</v>
      </c>
      <c r="F404" s="11" t="s">
        <v>98</v>
      </c>
      <c r="G404" s="179">
        <f>G405</f>
        <v>270237200</v>
      </c>
    </row>
    <row r="405" spans="1:7" ht="75">
      <c r="A405" s="12" t="s">
        <v>68</v>
      </c>
      <c r="B405" s="10">
        <v>344</v>
      </c>
      <c r="C405" s="11" t="s">
        <v>110</v>
      </c>
      <c r="D405" s="11" t="s">
        <v>89</v>
      </c>
      <c r="E405" s="11" t="s">
        <v>37</v>
      </c>
      <c r="F405" s="11" t="s">
        <v>98</v>
      </c>
      <c r="G405" s="179">
        <f>G406</f>
        <v>270237200</v>
      </c>
    </row>
    <row r="406" spans="1:7" ht="37.5">
      <c r="A406" s="12" t="s">
        <v>73</v>
      </c>
      <c r="B406" s="10">
        <v>344</v>
      </c>
      <c r="C406" s="11" t="s">
        <v>110</v>
      </c>
      <c r="D406" s="11" t="s">
        <v>89</v>
      </c>
      <c r="E406" s="11" t="s">
        <v>37</v>
      </c>
      <c r="F406" s="8" t="s">
        <v>283</v>
      </c>
      <c r="G406" s="179">
        <f>G407+G410</f>
        <v>270237200</v>
      </c>
    </row>
    <row r="407" spans="1:7" ht="18.75">
      <c r="A407" s="12" t="s">
        <v>74</v>
      </c>
      <c r="B407" s="10">
        <v>344</v>
      </c>
      <c r="C407" s="11" t="s">
        <v>110</v>
      </c>
      <c r="D407" s="11" t="s">
        <v>89</v>
      </c>
      <c r="E407" s="11" t="s">
        <v>37</v>
      </c>
      <c r="F407" s="8" t="s">
        <v>71</v>
      </c>
      <c r="G407" s="179">
        <f>G409+G408</f>
        <v>199280479</v>
      </c>
    </row>
    <row r="408" spans="1:7" ht="56.25">
      <c r="A408" s="12" t="s">
        <v>75</v>
      </c>
      <c r="B408" s="10">
        <v>344</v>
      </c>
      <c r="C408" s="11" t="s">
        <v>110</v>
      </c>
      <c r="D408" s="11" t="s">
        <v>89</v>
      </c>
      <c r="E408" s="11" t="s">
        <v>37</v>
      </c>
      <c r="F408" s="11" t="s">
        <v>72</v>
      </c>
      <c r="G408" s="179">
        <v>199280479</v>
      </c>
    </row>
    <row r="409" spans="1:7" s="243" customFormat="1" ht="18.75" hidden="1">
      <c r="A409" s="244" t="s">
        <v>288</v>
      </c>
      <c r="B409" s="239">
        <v>344</v>
      </c>
      <c r="C409" s="241" t="s">
        <v>110</v>
      </c>
      <c r="D409" s="241" t="s">
        <v>89</v>
      </c>
      <c r="E409" s="241" t="s">
        <v>37</v>
      </c>
      <c r="F409" s="241" t="s">
        <v>77</v>
      </c>
      <c r="G409" s="242"/>
    </row>
    <row r="410" spans="1:7" ht="18.75">
      <c r="A410" s="12" t="s">
        <v>289</v>
      </c>
      <c r="B410" s="10">
        <v>344</v>
      </c>
      <c r="C410" s="11" t="s">
        <v>110</v>
      </c>
      <c r="D410" s="11" t="s">
        <v>89</v>
      </c>
      <c r="E410" s="11" t="s">
        <v>37</v>
      </c>
      <c r="F410" s="11" t="s">
        <v>285</v>
      </c>
      <c r="G410" s="179">
        <f>G411+G412</f>
        <v>70956721</v>
      </c>
    </row>
    <row r="411" spans="1:7" ht="56.25">
      <c r="A411" s="12" t="s">
        <v>290</v>
      </c>
      <c r="B411" s="10">
        <v>344</v>
      </c>
      <c r="C411" s="11" t="s">
        <v>110</v>
      </c>
      <c r="D411" s="11" t="s">
        <v>89</v>
      </c>
      <c r="E411" s="11" t="s">
        <v>37</v>
      </c>
      <c r="F411" s="11" t="s">
        <v>286</v>
      </c>
      <c r="G411" s="179">
        <v>70956721</v>
      </c>
    </row>
    <row r="412" spans="1:7" s="243" customFormat="1" ht="18.75" hidden="1">
      <c r="A412" s="244" t="s">
        <v>291</v>
      </c>
      <c r="B412" s="239">
        <v>344</v>
      </c>
      <c r="C412" s="241" t="s">
        <v>110</v>
      </c>
      <c r="D412" s="241" t="s">
        <v>89</v>
      </c>
      <c r="E412" s="241" t="s">
        <v>37</v>
      </c>
      <c r="F412" s="241" t="s">
        <v>287</v>
      </c>
      <c r="G412" s="242"/>
    </row>
    <row r="413" spans="1:7" ht="18.75">
      <c r="A413" s="1" t="s">
        <v>284</v>
      </c>
      <c r="B413" s="10">
        <v>344</v>
      </c>
      <c r="C413" s="11" t="s">
        <v>110</v>
      </c>
      <c r="D413" s="11" t="s">
        <v>89</v>
      </c>
      <c r="E413" s="11" t="s">
        <v>118</v>
      </c>
      <c r="F413" s="8" t="s">
        <v>98</v>
      </c>
      <c r="G413" s="179">
        <f>G414+G420</f>
        <v>6540712</v>
      </c>
    </row>
    <row r="414" spans="1:7" ht="37.5">
      <c r="A414" s="1" t="s">
        <v>359</v>
      </c>
      <c r="B414" s="10">
        <v>344</v>
      </c>
      <c r="C414" s="11" t="s">
        <v>110</v>
      </c>
      <c r="D414" s="11" t="s">
        <v>89</v>
      </c>
      <c r="E414" s="11" t="s">
        <v>217</v>
      </c>
      <c r="F414" s="8" t="s">
        <v>98</v>
      </c>
      <c r="G414" s="179">
        <f>G415</f>
        <v>5998463</v>
      </c>
    </row>
    <row r="415" spans="1:7" ht="37.5">
      <c r="A415" s="12" t="s">
        <v>73</v>
      </c>
      <c r="B415" s="10">
        <v>344</v>
      </c>
      <c r="C415" s="11" t="s">
        <v>110</v>
      </c>
      <c r="D415" s="11" t="s">
        <v>89</v>
      </c>
      <c r="E415" s="11" t="s">
        <v>217</v>
      </c>
      <c r="F415" s="8" t="s">
        <v>283</v>
      </c>
      <c r="G415" s="179">
        <f>G416+G418</f>
        <v>5998463</v>
      </c>
    </row>
    <row r="416" spans="1:7" ht="18.75">
      <c r="A416" s="12" t="s">
        <v>74</v>
      </c>
      <c r="B416" s="10">
        <v>344</v>
      </c>
      <c r="C416" s="11" t="s">
        <v>110</v>
      </c>
      <c r="D416" s="11" t="s">
        <v>89</v>
      </c>
      <c r="E416" s="11" t="s">
        <v>217</v>
      </c>
      <c r="F416" s="11" t="s">
        <v>71</v>
      </c>
      <c r="G416" s="179">
        <f>G417</f>
        <v>4496437</v>
      </c>
    </row>
    <row r="417" spans="1:7" ht="18.75">
      <c r="A417" s="12" t="s">
        <v>288</v>
      </c>
      <c r="B417" s="10">
        <v>344</v>
      </c>
      <c r="C417" s="11" t="s">
        <v>110</v>
      </c>
      <c r="D417" s="11" t="s">
        <v>89</v>
      </c>
      <c r="E417" s="11" t="s">
        <v>217</v>
      </c>
      <c r="F417" s="11" t="s">
        <v>77</v>
      </c>
      <c r="G417" s="179">
        <v>4496437</v>
      </c>
    </row>
    <row r="418" spans="1:7" ht="18.75">
      <c r="A418" s="12" t="s">
        <v>289</v>
      </c>
      <c r="B418" s="10">
        <v>344</v>
      </c>
      <c r="C418" s="11" t="s">
        <v>110</v>
      </c>
      <c r="D418" s="11" t="s">
        <v>89</v>
      </c>
      <c r="E418" s="11" t="s">
        <v>217</v>
      </c>
      <c r="F418" s="11" t="s">
        <v>285</v>
      </c>
      <c r="G418" s="179">
        <f>G419</f>
        <v>1502026</v>
      </c>
    </row>
    <row r="419" spans="1:7" ht="18.75">
      <c r="A419" s="12" t="s">
        <v>291</v>
      </c>
      <c r="B419" s="10">
        <v>344</v>
      </c>
      <c r="C419" s="11" t="s">
        <v>110</v>
      </c>
      <c r="D419" s="11" t="s">
        <v>89</v>
      </c>
      <c r="E419" s="11" t="s">
        <v>217</v>
      </c>
      <c r="F419" s="11" t="s">
        <v>287</v>
      </c>
      <c r="G419" s="179">
        <v>1502026</v>
      </c>
    </row>
    <row r="420" spans="1:7" ht="37.5">
      <c r="A420" s="12" t="s">
        <v>357</v>
      </c>
      <c r="B420" s="10">
        <v>344</v>
      </c>
      <c r="C420" s="11" t="s">
        <v>110</v>
      </c>
      <c r="D420" s="11" t="s">
        <v>89</v>
      </c>
      <c r="E420" s="11" t="s">
        <v>223</v>
      </c>
      <c r="F420" s="8" t="s">
        <v>98</v>
      </c>
      <c r="G420" s="179">
        <f>G421</f>
        <v>542249</v>
      </c>
    </row>
    <row r="421" spans="1:7" ht="37.5">
      <c r="A421" s="12" t="s">
        <v>73</v>
      </c>
      <c r="B421" s="10">
        <v>344</v>
      </c>
      <c r="C421" s="11" t="s">
        <v>110</v>
      </c>
      <c r="D421" s="11" t="s">
        <v>89</v>
      </c>
      <c r="E421" s="11" t="s">
        <v>223</v>
      </c>
      <c r="F421" s="8" t="s">
        <v>283</v>
      </c>
      <c r="G421" s="179">
        <f>G422+G424</f>
        <v>542249</v>
      </c>
    </row>
    <row r="422" spans="1:7" ht="18.75">
      <c r="A422" s="12" t="s">
        <v>74</v>
      </c>
      <c r="B422" s="10">
        <v>344</v>
      </c>
      <c r="C422" s="11" t="s">
        <v>110</v>
      </c>
      <c r="D422" s="11" t="s">
        <v>89</v>
      </c>
      <c r="E422" s="11" t="s">
        <v>223</v>
      </c>
      <c r="F422" s="11" t="s">
        <v>71</v>
      </c>
      <c r="G422" s="179">
        <f>G423</f>
        <v>421870</v>
      </c>
    </row>
    <row r="423" spans="1:7" ht="18.75">
      <c r="A423" s="12" t="s">
        <v>288</v>
      </c>
      <c r="B423" s="10">
        <v>344</v>
      </c>
      <c r="C423" s="11" t="s">
        <v>110</v>
      </c>
      <c r="D423" s="11" t="s">
        <v>89</v>
      </c>
      <c r="E423" s="11" t="s">
        <v>223</v>
      </c>
      <c r="F423" s="11" t="s">
        <v>77</v>
      </c>
      <c r="G423" s="179">
        <v>421870</v>
      </c>
    </row>
    <row r="424" spans="1:7" ht="18.75">
      <c r="A424" s="12" t="s">
        <v>289</v>
      </c>
      <c r="B424" s="10">
        <v>344</v>
      </c>
      <c r="C424" s="11" t="s">
        <v>110</v>
      </c>
      <c r="D424" s="11" t="s">
        <v>89</v>
      </c>
      <c r="E424" s="11" t="s">
        <v>223</v>
      </c>
      <c r="F424" s="11" t="s">
        <v>285</v>
      </c>
      <c r="G424" s="179">
        <f>G425</f>
        <v>120379</v>
      </c>
    </row>
    <row r="425" spans="1:7" ht="18.75">
      <c r="A425" s="12" t="s">
        <v>291</v>
      </c>
      <c r="B425" s="10">
        <v>344</v>
      </c>
      <c r="C425" s="11" t="s">
        <v>110</v>
      </c>
      <c r="D425" s="11" t="s">
        <v>89</v>
      </c>
      <c r="E425" s="11" t="s">
        <v>223</v>
      </c>
      <c r="F425" s="11" t="s">
        <v>287</v>
      </c>
      <c r="G425" s="179">
        <v>120379</v>
      </c>
    </row>
    <row r="426" spans="1:7" ht="18.75">
      <c r="A426" s="12" t="s">
        <v>121</v>
      </c>
      <c r="B426" s="10">
        <v>344</v>
      </c>
      <c r="C426" s="11" t="s">
        <v>110</v>
      </c>
      <c r="D426" s="11" t="s">
        <v>101</v>
      </c>
      <c r="E426" s="11" t="s">
        <v>97</v>
      </c>
      <c r="F426" s="11" t="s">
        <v>98</v>
      </c>
      <c r="G426" s="179">
        <f>G427+G437+G457+G447</f>
        <v>360335759.76</v>
      </c>
    </row>
    <row r="427" spans="1:7" ht="18.75" customHeight="1">
      <c r="A427" s="12" t="s">
        <v>270</v>
      </c>
      <c r="B427" s="10">
        <v>344</v>
      </c>
      <c r="C427" s="11" t="s">
        <v>110</v>
      </c>
      <c r="D427" s="11" t="s">
        <v>101</v>
      </c>
      <c r="E427" s="11" t="s">
        <v>385</v>
      </c>
      <c r="F427" s="11" t="s">
        <v>98</v>
      </c>
      <c r="G427" s="179">
        <f>G428</f>
        <v>94295011.28</v>
      </c>
    </row>
    <row r="428" spans="1:7" ht="18.75">
      <c r="A428" s="12" t="s">
        <v>133</v>
      </c>
      <c r="B428" s="10">
        <v>344</v>
      </c>
      <c r="C428" s="11" t="s">
        <v>110</v>
      </c>
      <c r="D428" s="11" t="s">
        <v>101</v>
      </c>
      <c r="E428" s="11" t="s">
        <v>386</v>
      </c>
      <c r="F428" s="11" t="s">
        <v>98</v>
      </c>
      <c r="G428" s="179">
        <f>G429+G433</f>
        <v>94295011.28</v>
      </c>
    </row>
    <row r="429" spans="1:7" ht="37.5">
      <c r="A429" s="12" t="s">
        <v>73</v>
      </c>
      <c r="B429" s="10">
        <v>344</v>
      </c>
      <c r="C429" s="11" t="s">
        <v>110</v>
      </c>
      <c r="D429" s="11" t="s">
        <v>101</v>
      </c>
      <c r="E429" s="11" t="s">
        <v>386</v>
      </c>
      <c r="F429" s="8" t="s">
        <v>283</v>
      </c>
      <c r="G429" s="179">
        <f>G430</f>
        <v>77597246.28</v>
      </c>
    </row>
    <row r="430" spans="1:7" ht="18.75">
      <c r="A430" s="12" t="s">
        <v>74</v>
      </c>
      <c r="B430" s="10">
        <v>344</v>
      </c>
      <c r="C430" s="11" t="s">
        <v>110</v>
      </c>
      <c r="D430" s="11" t="s">
        <v>101</v>
      </c>
      <c r="E430" s="11" t="s">
        <v>386</v>
      </c>
      <c r="F430" s="11" t="s">
        <v>71</v>
      </c>
      <c r="G430" s="179">
        <f>G431+G432</f>
        <v>77597246.28</v>
      </c>
    </row>
    <row r="431" spans="1:7" ht="56.25">
      <c r="A431" s="12" t="s">
        <v>75</v>
      </c>
      <c r="B431" s="10">
        <v>344</v>
      </c>
      <c r="C431" s="11" t="s">
        <v>110</v>
      </c>
      <c r="D431" s="11" t="s">
        <v>101</v>
      </c>
      <c r="E431" s="11" t="s">
        <v>386</v>
      </c>
      <c r="F431" s="11" t="s">
        <v>72</v>
      </c>
      <c r="G431" s="179">
        <v>77597246.28</v>
      </c>
    </row>
    <row r="432" spans="1:7" ht="18.75" hidden="1">
      <c r="A432" s="12" t="s">
        <v>288</v>
      </c>
      <c r="B432" s="10">
        <v>344</v>
      </c>
      <c r="C432" s="11" t="s">
        <v>110</v>
      </c>
      <c r="D432" s="11" t="s">
        <v>101</v>
      </c>
      <c r="E432" s="11" t="s">
        <v>386</v>
      </c>
      <c r="F432" s="11" t="s">
        <v>77</v>
      </c>
      <c r="G432" s="179"/>
    </row>
    <row r="433" spans="1:7" ht="93.75">
      <c r="A433" s="49" t="s">
        <v>53</v>
      </c>
      <c r="B433" s="10">
        <v>344</v>
      </c>
      <c r="C433" s="11" t="s">
        <v>110</v>
      </c>
      <c r="D433" s="11" t="s">
        <v>101</v>
      </c>
      <c r="E433" s="11" t="s">
        <v>78</v>
      </c>
      <c r="F433" s="11" t="s">
        <v>98</v>
      </c>
      <c r="G433" s="179">
        <f>G434</f>
        <v>16697765</v>
      </c>
    </row>
    <row r="434" spans="1:7" ht="37.5">
      <c r="A434" s="12" t="s">
        <v>73</v>
      </c>
      <c r="B434" s="10">
        <v>344</v>
      </c>
      <c r="C434" s="11" t="s">
        <v>110</v>
      </c>
      <c r="D434" s="11" t="s">
        <v>101</v>
      </c>
      <c r="E434" s="11" t="s">
        <v>78</v>
      </c>
      <c r="F434" s="8" t="s">
        <v>283</v>
      </c>
      <c r="G434" s="170">
        <f>G435</f>
        <v>16697765</v>
      </c>
    </row>
    <row r="435" spans="1:7" ht="18.75">
      <c r="A435" s="12" t="s">
        <v>74</v>
      </c>
      <c r="B435" s="10">
        <v>344</v>
      </c>
      <c r="C435" s="11" t="s">
        <v>110</v>
      </c>
      <c r="D435" s="11" t="s">
        <v>101</v>
      </c>
      <c r="E435" s="11" t="s">
        <v>78</v>
      </c>
      <c r="F435" s="11" t="s">
        <v>71</v>
      </c>
      <c r="G435" s="179">
        <f>G436</f>
        <v>16697765</v>
      </c>
    </row>
    <row r="436" spans="1:7" ht="56.25">
      <c r="A436" s="12" t="s">
        <v>75</v>
      </c>
      <c r="B436" s="10">
        <v>344</v>
      </c>
      <c r="C436" s="11" t="s">
        <v>110</v>
      </c>
      <c r="D436" s="11" t="s">
        <v>101</v>
      </c>
      <c r="E436" s="11" t="s">
        <v>78</v>
      </c>
      <c r="F436" s="11" t="s">
        <v>72</v>
      </c>
      <c r="G436" s="179">
        <v>16697765</v>
      </c>
    </row>
    <row r="437" spans="1:7" ht="18.75">
      <c r="A437" s="12" t="s">
        <v>159</v>
      </c>
      <c r="B437" s="10">
        <v>344</v>
      </c>
      <c r="C437" s="11" t="s">
        <v>110</v>
      </c>
      <c r="D437" s="11" t="s">
        <v>101</v>
      </c>
      <c r="E437" s="11" t="s">
        <v>361</v>
      </c>
      <c r="F437" s="11" t="s">
        <v>98</v>
      </c>
      <c r="G437" s="179">
        <f>G438</f>
        <v>36773126.480000004</v>
      </c>
    </row>
    <row r="438" spans="1:7" ht="18.75">
      <c r="A438" s="12" t="s">
        <v>133</v>
      </c>
      <c r="B438" s="10">
        <v>344</v>
      </c>
      <c r="C438" s="11" t="s">
        <v>110</v>
      </c>
      <c r="D438" s="11" t="s">
        <v>101</v>
      </c>
      <c r="E438" s="11" t="s">
        <v>294</v>
      </c>
      <c r="F438" s="11" t="s">
        <v>98</v>
      </c>
      <c r="G438" s="179">
        <f>G439+G443</f>
        <v>36773126.480000004</v>
      </c>
    </row>
    <row r="439" spans="1:7" ht="37.5">
      <c r="A439" s="12" t="s">
        <v>73</v>
      </c>
      <c r="B439" s="10">
        <v>344</v>
      </c>
      <c r="C439" s="11" t="s">
        <v>110</v>
      </c>
      <c r="D439" s="11" t="s">
        <v>101</v>
      </c>
      <c r="E439" s="11" t="s">
        <v>294</v>
      </c>
      <c r="F439" s="8" t="s">
        <v>283</v>
      </c>
      <c r="G439" s="179">
        <f>G440</f>
        <v>27995392.48</v>
      </c>
    </row>
    <row r="440" spans="1:7" ht="18.75">
      <c r="A440" s="12" t="s">
        <v>74</v>
      </c>
      <c r="B440" s="10">
        <v>344</v>
      </c>
      <c r="C440" s="11" t="s">
        <v>110</v>
      </c>
      <c r="D440" s="11" t="s">
        <v>101</v>
      </c>
      <c r="E440" s="11" t="s">
        <v>294</v>
      </c>
      <c r="F440" s="11" t="s">
        <v>71</v>
      </c>
      <c r="G440" s="179">
        <f>G441+G442</f>
        <v>27995392.48</v>
      </c>
    </row>
    <row r="441" spans="1:7" ht="56.25">
      <c r="A441" s="12" t="s">
        <v>75</v>
      </c>
      <c r="B441" s="10">
        <v>344</v>
      </c>
      <c r="C441" s="11" t="s">
        <v>110</v>
      </c>
      <c r="D441" s="11" t="s">
        <v>101</v>
      </c>
      <c r="E441" s="11" t="s">
        <v>294</v>
      </c>
      <c r="F441" s="11" t="s">
        <v>72</v>
      </c>
      <c r="G441" s="179">
        <f>26291080.48+1704312</f>
        <v>27995392.48</v>
      </c>
    </row>
    <row r="442" spans="1:7" ht="18.75" hidden="1">
      <c r="A442" s="12" t="s">
        <v>288</v>
      </c>
      <c r="B442" s="10">
        <v>344</v>
      </c>
      <c r="C442" s="11" t="s">
        <v>110</v>
      </c>
      <c r="D442" s="11" t="s">
        <v>101</v>
      </c>
      <c r="E442" s="11" t="s">
        <v>294</v>
      </c>
      <c r="F442" s="11" t="s">
        <v>77</v>
      </c>
      <c r="G442" s="179"/>
    </row>
    <row r="443" spans="1:7" ht="93.75">
      <c r="A443" s="49" t="s">
        <v>53</v>
      </c>
      <c r="B443" s="10">
        <v>344</v>
      </c>
      <c r="C443" s="11" t="s">
        <v>110</v>
      </c>
      <c r="D443" s="11" t="s">
        <v>101</v>
      </c>
      <c r="E443" s="11" t="s">
        <v>302</v>
      </c>
      <c r="F443" s="11" t="s">
        <v>98</v>
      </c>
      <c r="G443" s="179">
        <f>G444</f>
        <v>8777734</v>
      </c>
    </row>
    <row r="444" spans="1:7" ht="37.5">
      <c r="A444" s="12" t="s">
        <v>73</v>
      </c>
      <c r="B444" s="10">
        <v>344</v>
      </c>
      <c r="C444" s="11" t="s">
        <v>110</v>
      </c>
      <c r="D444" s="11" t="s">
        <v>101</v>
      </c>
      <c r="E444" s="11" t="s">
        <v>302</v>
      </c>
      <c r="F444" s="8" t="s">
        <v>283</v>
      </c>
      <c r="G444" s="179">
        <f>G445</f>
        <v>8777734</v>
      </c>
    </row>
    <row r="445" spans="1:7" ht="18.75">
      <c r="A445" s="12" t="s">
        <v>74</v>
      </c>
      <c r="B445" s="10">
        <v>344</v>
      </c>
      <c r="C445" s="11" t="s">
        <v>110</v>
      </c>
      <c r="D445" s="11" t="s">
        <v>101</v>
      </c>
      <c r="E445" s="11" t="s">
        <v>302</v>
      </c>
      <c r="F445" s="11" t="s">
        <v>71</v>
      </c>
      <c r="G445" s="179">
        <f>G446</f>
        <v>8777734</v>
      </c>
    </row>
    <row r="446" spans="1:7" ht="56.25">
      <c r="A446" s="12" t="s">
        <v>75</v>
      </c>
      <c r="B446" s="10">
        <v>344</v>
      </c>
      <c r="C446" s="11" t="s">
        <v>110</v>
      </c>
      <c r="D446" s="11" t="s">
        <v>101</v>
      </c>
      <c r="E446" s="11" t="s">
        <v>302</v>
      </c>
      <c r="F446" s="11" t="s">
        <v>72</v>
      </c>
      <c r="G446" s="179">
        <v>8777734</v>
      </c>
    </row>
    <row r="447" spans="1:7" ht="33">
      <c r="A447" s="227" t="s">
        <v>38</v>
      </c>
      <c r="B447" s="10">
        <v>344</v>
      </c>
      <c r="C447" s="11" t="s">
        <v>110</v>
      </c>
      <c r="D447" s="8" t="s">
        <v>101</v>
      </c>
      <c r="E447" s="11" t="s">
        <v>39</v>
      </c>
      <c r="F447" s="11" t="s">
        <v>98</v>
      </c>
      <c r="G447" s="179">
        <f>G448+G453</f>
        <v>218404400</v>
      </c>
    </row>
    <row r="448" spans="1:7" ht="115.5">
      <c r="A448" s="227" t="s">
        <v>40</v>
      </c>
      <c r="B448" s="10">
        <v>344</v>
      </c>
      <c r="C448" s="11" t="s">
        <v>110</v>
      </c>
      <c r="D448" s="8" t="s">
        <v>101</v>
      </c>
      <c r="E448" s="11" t="s">
        <v>41</v>
      </c>
      <c r="F448" s="11" t="s">
        <v>98</v>
      </c>
      <c r="G448" s="179">
        <f>G450</f>
        <v>38127500</v>
      </c>
    </row>
    <row r="449" spans="1:7" ht="99">
      <c r="A449" s="228" t="s">
        <v>43</v>
      </c>
      <c r="B449" s="10">
        <v>344</v>
      </c>
      <c r="C449" s="11" t="s">
        <v>110</v>
      </c>
      <c r="D449" s="8" t="s">
        <v>101</v>
      </c>
      <c r="E449" s="11" t="s">
        <v>42</v>
      </c>
      <c r="F449" s="11" t="s">
        <v>98</v>
      </c>
      <c r="G449" s="179">
        <f>G450</f>
        <v>38127500</v>
      </c>
    </row>
    <row r="450" spans="1:7" ht="37.5">
      <c r="A450" s="12" t="s">
        <v>73</v>
      </c>
      <c r="B450" s="10">
        <v>344</v>
      </c>
      <c r="C450" s="11" t="s">
        <v>110</v>
      </c>
      <c r="D450" s="11" t="s">
        <v>101</v>
      </c>
      <c r="E450" s="11" t="s">
        <v>42</v>
      </c>
      <c r="F450" s="8" t="s">
        <v>283</v>
      </c>
      <c r="G450" s="179">
        <f>G451</f>
        <v>38127500</v>
      </c>
    </row>
    <row r="451" spans="1:7" ht="18.75">
      <c r="A451" s="12" t="s">
        <v>74</v>
      </c>
      <c r="B451" s="10">
        <v>344</v>
      </c>
      <c r="C451" s="11" t="s">
        <v>110</v>
      </c>
      <c r="D451" s="11" t="s">
        <v>101</v>
      </c>
      <c r="E451" s="11" t="s">
        <v>42</v>
      </c>
      <c r="F451" s="11" t="s">
        <v>71</v>
      </c>
      <c r="G451" s="179">
        <f>G452</f>
        <v>38127500</v>
      </c>
    </row>
    <row r="452" spans="1:7" ht="56.25">
      <c r="A452" s="12" t="s">
        <v>75</v>
      </c>
      <c r="B452" s="10">
        <v>344</v>
      </c>
      <c r="C452" s="11" t="s">
        <v>110</v>
      </c>
      <c r="D452" s="11" t="s">
        <v>101</v>
      </c>
      <c r="E452" s="11" t="s">
        <v>42</v>
      </c>
      <c r="F452" s="11" t="s">
        <v>72</v>
      </c>
      <c r="G452" s="179">
        <v>38127500</v>
      </c>
    </row>
    <row r="453" spans="1:7" ht="93.75">
      <c r="A453" s="1" t="s">
        <v>69</v>
      </c>
      <c r="B453" s="10">
        <v>344</v>
      </c>
      <c r="C453" s="11" t="s">
        <v>110</v>
      </c>
      <c r="D453" s="8" t="s">
        <v>101</v>
      </c>
      <c r="E453" s="11" t="s">
        <v>44</v>
      </c>
      <c r="F453" s="8" t="s">
        <v>98</v>
      </c>
      <c r="G453" s="179">
        <f>G454</f>
        <v>180276900</v>
      </c>
    </row>
    <row r="454" spans="1:7" ht="37.5">
      <c r="A454" s="12" t="s">
        <v>73</v>
      </c>
      <c r="B454" s="10">
        <v>344</v>
      </c>
      <c r="C454" s="11" t="s">
        <v>110</v>
      </c>
      <c r="D454" s="11" t="s">
        <v>101</v>
      </c>
      <c r="E454" s="11" t="s">
        <v>44</v>
      </c>
      <c r="F454" s="8" t="s">
        <v>283</v>
      </c>
      <c r="G454" s="179">
        <f>G455</f>
        <v>180276900</v>
      </c>
    </row>
    <row r="455" spans="1:7" ht="18.75">
      <c r="A455" s="12" t="s">
        <v>74</v>
      </c>
      <c r="B455" s="10">
        <v>344</v>
      </c>
      <c r="C455" s="11" t="s">
        <v>110</v>
      </c>
      <c r="D455" s="11" t="s">
        <v>101</v>
      </c>
      <c r="E455" s="11" t="s">
        <v>44</v>
      </c>
      <c r="F455" s="11" t="s">
        <v>71</v>
      </c>
      <c r="G455" s="179">
        <f>G456</f>
        <v>180276900</v>
      </c>
    </row>
    <row r="456" spans="1:7" ht="56.25">
      <c r="A456" s="12" t="s">
        <v>75</v>
      </c>
      <c r="B456" s="10">
        <v>344</v>
      </c>
      <c r="C456" s="11" t="s">
        <v>110</v>
      </c>
      <c r="D456" s="11" t="s">
        <v>101</v>
      </c>
      <c r="E456" s="11" t="s">
        <v>44</v>
      </c>
      <c r="F456" s="11" t="s">
        <v>72</v>
      </c>
      <c r="G456" s="179">
        <v>180276900</v>
      </c>
    </row>
    <row r="457" spans="1:7" ht="18.75">
      <c r="A457" s="1" t="s">
        <v>284</v>
      </c>
      <c r="B457" s="10">
        <v>344</v>
      </c>
      <c r="C457" s="11" t="s">
        <v>110</v>
      </c>
      <c r="D457" s="11" t="s">
        <v>101</v>
      </c>
      <c r="E457" s="11" t="s">
        <v>118</v>
      </c>
      <c r="F457" s="8" t="s">
        <v>98</v>
      </c>
      <c r="G457" s="179">
        <f>G458</f>
        <v>10863222</v>
      </c>
    </row>
    <row r="458" spans="1:7" ht="37.5">
      <c r="A458" s="12" t="s">
        <v>357</v>
      </c>
      <c r="B458" s="10">
        <v>344</v>
      </c>
      <c r="C458" s="11" t="s">
        <v>110</v>
      </c>
      <c r="D458" s="11" t="s">
        <v>101</v>
      </c>
      <c r="E458" s="11" t="s">
        <v>223</v>
      </c>
      <c r="F458" s="8" t="s">
        <v>98</v>
      </c>
      <c r="G458" s="179">
        <f>G459</f>
        <v>10863222</v>
      </c>
    </row>
    <row r="459" spans="1:7" ht="37.5">
      <c r="A459" s="12" t="s">
        <v>73</v>
      </c>
      <c r="B459" s="10">
        <v>344</v>
      </c>
      <c r="C459" s="11" t="s">
        <v>110</v>
      </c>
      <c r="D459" s="11" t="s">
        <v>101</v>
      </c>
      <c r="E459" s="11" t="s">
        <v>223</v>
      </c>
      <c r="F459" s="8" t="s">
        <v>283</v>
      </c>
      <c r="G459" s="179">
        <f>G460</f>
        <v>10863222</v>
      </c>
    </row>
    <row r="460" spans="1:7" ht="18.75">
      <c r="A460" s="12" t="s">
        <v>74</v>
      </c>
      <c r="B460" s="10">
        <v>344</v>
      </c>
      <c r="C460" s="11" t="s">
        <v>110</v>
      </c>
      <c r="D460" s="11" t="s">
        <v>101</v>
      </c>
      <c r="E460" s="11" t="s">
        <v>223</v>
      </c>
      <c r="F460" s="11" t="s">
        <v>71</v>
      </c>
      <c r="G460" s="179">
        <f>G461</f>
        <v>10863222</v>
      </c>
    </row>
    <row r="461" spans="1:7" ht="18.75">
      <c r="A461" s="12" t="s">
        <v>288</v>
      </c>
      <c r="B461" s="10">
        <v>344</v>
      </c>
      <c r="C461" s="11" t="s">
        <v>110</v>
      </c>
      <c r="D461" s="11" t="s">
        <v>101</v>
      </c>
      <c r="E461" s="11" t="s">
        <v>223</v>
      </c>
      <c r="F461" s="11" t="s">
        <v>77</v>
      </c>
      <c r="G461" s="179">
        <v>10863222</v>
      </c>
    </row>
    <row r="462" spans="1:7" ht="18.75">
      <c r="A462" s="12" t="s">
        <v>155</v>
      </c>
      <c r="B462" s="10">
        <v>344</v>
      </c>
      <c r="C462" s="11" t="s">
        <v>110</v>
      </c>
      <c r="D462" s="11" t="s">
        <v>110</v>
      </c>
      <c r="E462" s="11" t="s">
        <v>97</v>
      </c>
      <c r="F462" s="11" t="s">
        <v>98</v>
      </c>
      <c r="G462" s="179">
        <f>G463+G477</f>
        <v>25412884.57</v>
      </c>
    </row>
    <row r="463" spans="1:7" ht="18.75">
      <c r="A463" s="12" t="s">
        <v>156</v>
      </c>
      <c r="B463" s="10">
        <v>344</v>
      </c>
      <c r="C463" s="11" t="s">
        <v>110</v>
      </c>
      <c r="D463" s="11" t="s">
        <v>110</v>
      </c>
      <c r="E463" s="11" t="s">
        <v>298</v>
      </c>
      <c r="F463" s="11" t="s">
        <v>98</v>
      </c>
      <c r="G463" s="179">
        <f>G464+G469</f>
        <v>25044884.57</v>
      </c>
    </row>
    <row r="464" spans="1:7" ht="37.5">
      <c r="A464" s="12" t="s">
        <v>73</v>
      </c>
      <c r="B464" s="10">
        <v>344</v>
      </c>
      <c r="C464" s="11" t="s">
        <v>110</v>
      </c>
      <c r="D464" s="11" t="s">
        <v>110</v>
      </c>
      <c r="E464" s="11" t="s">
        <v>298</v>
      </c>
      <c r="F464" s="8" t="s">
        <v>283</v>
      </c>
      <c r="G464" s="179">
        <f>G465+G467</f>
        <v>10814215</v>
      </c>
    </row>
    <row r="465" spans="1:7" ht="18.75">
      <c r="A465" s="12" t="s">
        <v>74</v>
      </c>
      <c r="B465" s="10">
        <v>344</v>
      </c>
      <c r="C465" s="11" t="s">
        <v>110</v>
      </c>
      <c r="D465" s="11" t="s">
        <v>110</v>
      </c>
      <c r="E465" s="11" t="s">
        <v>298</v>
      </c>
      <c r="F465" s="11" t="s">
        <v>71</v>
      </c>
      <c r="G465" s="179">
        <f>G466</f>
        <v>2784626.6</v>
      </c>
    </row>
    <row r="466" spans="1:7" ht="56.25">
      <c r="A466" s="12" t="s">
        <v>75</v>
      </c>
      <c r="B466" s="10">
        <v>344</v>
      </c>
      <c r="C466" s="11" t="s">
        <v>110</v>
      </c>
      <c r="D466" s="11" t="s">
        <v>110</v>
      </c>
      <c r="E466" s="11" t="s">
        <v>298</v>
      </c>
      <c r="F466" s="11" t="s">
        <v>72</v>
      </c>
      <c r="G466" s="179">
        <v>2784626.6</v>
      </c>
    </row>
    <row r="467" spans="1:7" ht="18.75">
      <c r="A467" s="12" t="s">
        <v>289</v>
      </c>
      <c r="B467" s="10">
        <v>344</v>
      </c>
      <c r="C467" s="11" t="s">
        <v>110</v>
      </c>
      <c r="D467" s="11" t="s">
        <v>110</v>
      </c>
      <c r="E467" s="11" t="s">
        <v>298</v>
      </c>
      <c r="F467" s="11" t="s">
        <v>285</v>
      </c>
      <c r="G467" s="179">
        <f>G468</f>
        <v>8029588.4</v>
      </c>
    </row>
    <row r="468" spans="1:7" ht="56.25">
      <c r="A468" s="12" t="s">
        <v>290</v>
      </c>
      <c r="B468" s="10">
        <v>344</v>
      </c>
      <c r="C468" s="11" t="s">
        <v>110</v>
      </c>
      <c r="D468" s="11" t="s">
        <v>110</v>
      </c>
      <c r="E468" s="11" t="s">
        <v>298</v>
      </c>
      <c r="F468" s="11" t="s">
        <v>286</v>
      </c>
      <c r="G468" s="179">
        <v>8029588.4</v>
      </c>
    </row>
    <row r="469" spans="1:7" ht="18.75">
      <c r="A469" s="12" t="s">
        <v>133</v>
      </c>
      <c r="B469" s="10">
        <v>344</v>
      </c>
      <c r="C469" s="11" t="s">
        <v>110</v>
      </c>
      <c r="D469" s="11" t="s">
        <v>110</v>
      </c>
      <c r="E469" s="11" t="s">
        <v>388</v>
      </c>
      <c r="F469" s="11" t="s">
        <v>98</v>
      </c>
      <c r="G469" s="179">
        <f>G470+G474</f>
        <v>14230669.57</v>
      </c>
    </row>
    <row r="470" spans="1:7" ht="37.5">
      <c r="A470" s="12" t="s">
        <v>73</v>
      </c>
      <c r="B470" s="10">
        <v>344</v>
      </c>
      <c r="C470" s="11" t="s">
        <v>110</v>
      </c>
      <c r="D470" s="11" t="s">
        <v>110</v>
      </c>
      <c r="E470" s="11" t="s">
        <v>388</v>
      </c>
      <c r="F470" s="8" t="s">
        <v>283</v>
      </c>
      <c r="G470" s="179">
        <f>G471</f>
        <v>11191425.57</v>
      </c>
    </row>
    <row r="471" spans="1:7" ht="18.75">
      <c r="A471" s="12" t="s">
        <v>289</v>
      </c>
      <c r="B471" s="10">
        <v>344</v>
      </c>
      <c r="C471" s="11" t="s">
        <v>110</v>
      </c>
      <c r="D471" s="11" t="s">
        <v>110</v>
      </c>
      <c r="E471" s="11" t="s">
        <v>388</v>
      </c>
      <c r="F471" s="11" t="s">
        <v>285</v>
      </c>
      <c r="G471" s="179">
        <f>G472+G473</f>
        <v>11191425.57</v>
      </c>
    </row>
    <row r="472" spans="1:7" ht="56.25">
      <c r="A472" s="12" t="s">
        <v>290</v>
      </c>
      <c r="B472" s="10">
        <v>344</v>
      </c>
      <c r="C472" s="11" t="s">
        <v>110</v>
      </c>
      <c r="D472" s="11" t="s">
        <v>110</v>
      </c>
      <c r="E472" s="11" t="s">
        <v>388</v>
      </c>
      <c r="F472" s="11" t="s">
        <v>286</v>
      </c>
      <c r="G472" s="179">
        <v>11191425.57</v>
      </c>
    </row>
    <row r="473" spans="1:7" ht="18.75" hidden="1">
      <c r="A473" s="12" t="s">
        <v>291</v>
      </c>
      <c r="B473" s="10">
        <v>344</v>
      </c>
      <c r="C473" s="11" t="s">
        <v>110</v>
      </c>
      <c r="D473" s="11" t="s">
        <v>110</v>
      </c>
      <c r="E473" s="11" t="s">
        <v>388</v>
      </c>
      <c r="F473" s="11" t="s">
        <v>287</v>
      </c>
      <c r="G473" s="179"/>
    </row>
    <row r="474" spans="1:7" ht="93.75">
      <c r="A474" s="49" t="s">
        <v>53</v>
      </c>
      <c r="B474" s="10">
        <v>344</v>
      </c>
      <c r="C474" s="11" t="s">
        <v>110</v>
      </c>
      <c r="D474" s="11" t="s">
        <v>110</v>
      </c>
      <c r="E474" s="11" t="s">
        <v>79</v>
      </c>
      <c r="F474" s="11" t="s">
        <v>98</v>
      </c>
      <c r="G474" s="179">
        <f>G475</f>
        <v>3039244</v>
      </c>
    </row>
    <row r="475" spans="1:7" ht="18.75">
      <c r="A475" s="12" t="s">
        <v>289</v>
      </c>
      <c r="B475" s="10">
        <v>344</v>
      </c>
      <c r="C475" s="11" t="s">
        <v>110</v>
      </c>
      <c r="D475" s="11" t="s">
        <v>110</v>
      </c>
      <c r="E475" s="11" t="s">
        <v>79</v>
      </c>
      <c r="F475" s="11" t="s">
        <v>285</v>
      </c>
      <c r="G475" s="179">
        <f>G476</f>
        <v>3039244</v>
      </c>
    </row>
    <row r="476" spans="1:7" ht="56.25">
      <c r="A476" s="12" t="s">
        <v>290</v>
      </c>
      <c r="B476" s="10">
        <v>344</v>
      </c>
      <c r="C476" s="11" t="s">
        <v>110</v>
      </c>
      <c r="D476" s="11" t="s">
        <v>110</v>
      </c>
      <c r="E476" s="11" t="s">
        <v>79</v>
      </c>
      <c r="F476" s="11" t="s">
        <v>286</v>
      </c>
      <c r="G476" s="179">
        <v>3039244</v>
      </c>
    </row>
    <row r="477" spans="1:7" ht="18.75">
      <c r="A477" s="1" t="s">
        <v>284</v>
      </c>
      <c r="B477" s="10">
        <v>344</v>
      </c>
      <c r="C477" s="11" t="s">
        <v>110</v>
      </c>
      <c r="D477" s="11" t="s">
        <v>110</v>
      </c>
      <c r="E477" s="11" t="s">
        <v>118</v>
      </c>
      <c r="F477" s="8" t="s">
        <v>98</v>
      </c>
      <c r="G477" s="179">
        <f>G478</f>
        <v>368000</v>
      </c>
    </row>
    <row r="478" spans="1:7" ht="37.5">
      <c r="A478" s="1" t="s">
        <v>76</v>
      </c>
      <c r="B478" s="10">
        <v>344</v>
      </c>
      <c r="C478" s="11" t="s">
        <v>110</v>
      </c>
      <c r="D478" s="11" t="s">
        <v>110</v>
      </c>
      <c r="E478" s="11" t="s">
        <v>222</v>
      </c>
      <c r="F478" s="8" t="s">
        <v>98</v>
      </c>
      <c r="G478" s="179">
        <f>G479</f>
        <v>368000</v>
      </c>
    </row>
    <row r="479" spans="1:7" ht="37.5">
      <c r="A479" s="12" t="s">
        <v>73</v>
      </c>
      <c r="B479" s="10">
        <v>344</v>
      </c>
      <c r="C479" s="11" t="s">
        <v>110</v>
      </c>
      <c r="D479" s="11" t="s">
        <v>110</v>
      </c>
      <c r="E479" s="11" t="s">
        <v>222</v>
      </c>
      <c r="F479" s="8" t="s">
        <v>283</v>
      </c>
      <c r="G479" s="179">
        <f>G482+G480</f>
        <v>368000</v>
      </c>
    </row>
    <row r="480" spans="1:7" ht="18.75">
      <c r="A480" s="12" t="s">
        <v>74</v>
      </c>
      <c r="B480" s="10">
        <v>344</v>
      </c>
      <c r="C480" s="11" t="s">
        <v>110</v>
      </c>
      <c r="D480" s="11" t="s">
        <v>110</v>
      </c>
      <c r="E480" s="11" t="s">
        <v>222</v>
      </c>
      <c r="F480" s="11" t="s">
        <v>71</v>
      </c>
      <c r="G480" s="179">
        <f>G481</f>
        <v>110500</v>
      </c>
    </row>
    <row r="481" spans="1:7" ht="18.75">
      <c r="A481" s="12" t="s">
        <v>288</v>
      </c>
      <c r="B481" s="10">
        <v>344</v>
      </c>
      <c r="C481" s="11" t="s">
        <v>110</v>
      </c>
      <c r="D481" s="11" t="s">
        <v>110</v>
      </c>
      <c r="E481" s="11" t="s">
        <v>222</v>
      </c>
      <c r="F481" s="8" t="s">
        <v>77</v>
      </c>
      <c r="G481" s="179">
        <v>110500</v>
      </c>
    </row>
    <row r="482" spans="1:7" ht="18.75">
      <c r="A482" s="12" t="s">
        <v>289</v>
      </c>
      <c r="B482" s="10">
        <v>344</v>
      </c>
      <c r="C482" s="11" t="s">
        <v>110</v>
      </c>
      <c r="D482" s="11" t="s">
        <v>110</v>
      </c>
      <c r="E482" s="11" t="s">
        <v>222</v>
      </c>
      <c r="F482" s="11" t="s">
        <v>285</v>
      </c>
      <c r="G482" s="179">
        <f>G483</f>
        <v>257500</v>
      </c>
    </row>
    <row r="483" spans="1:7" ht="18.75">
      <c r="A483" s="12" t="s">
        <v>291</v>
      </c>
      <c r="B483" s="10">
        <v>344</v>
      </c>
      <c r="C483" s="11" t="s">
        <v>110</v>
      </c>
      <c r="D483" s="11" t="s">
        <v>110</v>
      </c>
      <c r="E483" s="11" t="s">
        <v>222</v>
      </c>
      <c r="F483" s="11" t="s">
        <v>287</v>
      </c>
      <c r="G483" s="179">
        <v>257500</v>
      </c>
    </row>
    <row r="484" spans="1:7" ht="18.75">
      <c r="A484" s="12" t="s">
        <v>160</v>
      </c>
      <c r="B484" s="10">
        <v>344</v>
      </c>
      <c r="C484" s="11" t="s">
        <v>110</v>
      </c>
      <c r="D484" s="11" t="s">
        <v>122</v>
      </c>
      <c r="E484" s="11" t="s">
        <v>97</v>
      </c>
      <c r="F484" s="11" t="s">
        <v>98</v>
      </c>
      <c r="G484" s="179">
        <f>G485+G497+G506+G519+G526</f>
        <v>50031770.83</v>
      </c>
    </row>
    <row r="485" spans="1:7" ht="56.25">
      <c r="A485" s="12" t="s">
        <v>102</v>
      </c>
      <c r="B485" s="10">
        <v>344</v>
      </c>
      <c r="C485" s="11" t="s">
        <v>110</v>
      </c>
      <c r="D485" s="11" t="s">
        <v>122</v>
      </c>
      <c r="E485" s="11" t="s">
        <v>171</v>
      </c>
      <c r="F485" s="11" t="s">
        <v>98</v>
      </c>
      <c r="G485" s="179">
        <f>G486</f>
        <v>17645605</v>
      </c>
    </row>
    <row r="486" spans="1:7" ht="18.75">
      <c r="A486" s="12" t="s">
        <v>88</v>
      </c>
      <c r="B486" s="10">
        <v>344</v>
      </c>
      <c r="C486" s="11" t="s">
        <v>110</v>
      </c>
      <c r="D486" s="11" t="s">
        <v>122</v>
      </c>
      <c r="E486" s="11" t="s">
        <v>108</v>
      </c>
      <c r="F486" s="11" t="s">
        <v>98</v>
      </c>
      <c r="G486" s="179">
        <f>G487+G494</f>
        <v>17645605</v>
      </c>
    </row>
    <row r="487" spans="1:7" ht="18.75">
      <c r="A487" s="12" t="s">
        <v>211</v>
      </c>
      <c r="B487" s="10">
        <v>344</v>
      </c>
      <c r="C487" s="13" t="s">
        <v>110</v>
      </c>
      <c r="D487" s="13" t="s">
        <v>122</v>
      </c>
      <c r="E487" s="11" t="s">
        <v>368</v>
      </c>
      <c r="F487" s="13" t="s">
        <v>98</v>
      </c>
      <c r="G487" s="179">
        <f>G488+G490+G492</f>
        <v>12742904</v>
      </c>
    </row>
    <row r="488" spans="1:7" ht="75">
      <c r="A488" s="1" t="s">
        <v>67</v>
      </c>
      <c r="B488" s="10">
        <v>344</v>
      </c>
      <c r="C488" s="13" t="s">
        <v>110</v>
      </c>
      <c r="D488" s="13" t="s">
        <v>122</v>
      </c>
      <c r="E488" s="11" t="s">
        <v>368</v>
      </c>
      <c r="F488" s="13" t="s">
        <v>274</v>
      </c>
      <c r="G488" s="179">
        <f>G489</f>
        <v>12538762</v>
      </c>
    </row>
    <row r="489" spans="1:7" ht="37.5">
      <c r="A489" s="12" t="s">
        <v>30</v>
      </c>
      <c r="B489" s="10">
        <v>344</v>
      </c>
      <c r="C489" s="13" t="s">
        <v>110</v>
      </c>
      <c r="D489" s="13" t="s">
        <v>122</v>
      </c>
      <c r="E489" s="11" t="s">
        <v>368</v>
      </c>
      <c r="F489" s="13" t="s">
        <v>31</v>
      </c>
      <c r="G489" s="179">
        <f>12513850+24912</f>
        <v>12538762</v>
      </c>
    </row>
    <row r="490" spans="1:7" ht="37.5">
      <c r="A490" s="1" t="s">
        <v>276</v>
      </c>
      <c r="B490" s="10">
        <v>344</v>
      </c>
      <c r="C490" s="13" t="s">
        <v>110</v>
      </c>
      <c r="D490" s="13" t="s">
        <v>122</v>
      </c>
      <c r="E490" s="11" t="s">
        <v>368</v>
      </c>
      <c r="F490" s="13" t="s">
        <v>275</v>
      </c>
      <c r="G490" s="179">
        <f>G491</f>
        <v>201939</v>
      </c>
    </row>
    <row r="491" spans="1:7" ht="37.5">
      <c r="A491" s="39" t="s">
        <v>29</v>
      </c>
      <c r="B491" s="10">
        <v>344</v>
      </c>
      <c r="C491" s="13" t="s">
        <v>110</v>
      </c>
      <c r="D491" s="13" t="s">
        <v>122</v>
      </c>
      <c r="E491" s="11" t="s">
        <v>368</v>
      </c>
      <c r="F491" s="8" t="s">
        <v>28</v>
      </c>
      <c r="G491" s="179">
        <v>201939</v>
      </c>
    </row>
    <row r="492" spans="1:7" ht="18.75">
      <c r="A492" s="1" t="s">
        <v>279</v>
      </c>
      <c r="B492" s="10">
        <v>344</v>
      </c>
      <c r="C492" s="13" t="s">
        <v>110</v>
      </c>
      <c r="D492" s="13" t="s">
        <v>122</v>
      </c>
      <c r="E492" s="11" t="s">
        <v>368</v>
      </c>
      <c r="F492" s="13" t="s">
        <v>280</v>
      </c>
      <c r="G492" s="179">
        <f>G493</f>
        <v>2203</v>
      </c>
    </row>
    <row r="493" spans="1:7" ht="18.75">
      <c r="A493" s="1" t="s">
        <v>282</v>
      </c>
      <c r="B493" s="10">
        <v>344</v>
      </c>
      <c r="C493" s="13" t="s">
        <v>110</v>
      </c>
      <c r="D493" s="13" t="s">
        <v>122</v>
      </c>
      <c r="E493" s="11" t="s">
        <v>368</v>
      </c>
      <c r="F493" s="13" t="s">
        <v>281</v>
      </c>
      <c r="G493" s="179">
        <v>2203</v>
      </c>
    </row>
    <row r="494" spans="1:7" ht="93.75">
      <c r="A494" s="49" t="s">
        <v>53</v>
      </c>
      <c r="B494" s="10">
        <v>344</v>
      </c>
      <c r="C494" s="13" t="s">
        <v>110</v>
      </c>
      <c r="D494" s="13" t="s">
        <v>122</v>
      </c>
      <c r="E494" s="11" t="s">
        <v>257</v>
      </c>
      <c r="F494" s="13" t="s">
        <v>98</v>
      </c>
      <c r="G494" s="179">
        <f>G495</f>
        <v>4902701</v>
      </c>
    </row>
    <row r="495" spans="1:7" ht="75">
      <c r="A495" s="1" t="s">
        <v>67</v>
      </c>
      <c r="B495" s="10">
        <v>344</v>
      </c>
      <c r="C495" s="13" t="s">
        <v>110</v>
      </c>
      <c r="D495" s="13" t="s">
        <v>122</v>
      </c>
      <c r="E495" s="11" t="s">
        <v>257</v>
      </c>
      <c r="F495" s="13" t="s">
        <v>274</v>
      </c>
      <c r="G495" s="179">
        <f>G496</f>
        <v>4902701</v>
      </c>
    </row>
    <row r="496" spans="1:7" ht="37.5">
      <c r="A496" s="12" t="s">
        <v>30</v>
      </c>
      <c r="B496" s="10">
        <v>344</v>
      </c>
      <c r="C496" s="13" t="s">
        <v>110</v>
      </c>
      <c r="D496" s="13" t="s">
        <v>122</v>
      </c>
      <c r="E496" s="11" t="s">
        <v>257</v>
      </c>
      <c r="F496" s="13" t="s">
        <v>31</v>
      </c>
      <c r="G496" s="179">
        <v>4902701</v>
      </c>
    </row>
    <row r="497" spans="1:7" ht="75">
      <c r="A497" s="12" t="s">
        <v>161</v>
      </c>
      <c r="B497" s="10">
        <v>344</v>
      </c>
      <c r="C497" s="11" t="s">
        <v>110</v>
      </c>
      <c r="D497" s="11" t="s">
        <v>122</v>
      </c>
      <c r="E497" s="11" t="s">
        <v>389</v>
      </c>
      <c r="F497" s="11" t="s">
        <v>98</v>
      </c>
      <c r="G497" s="179">
        <f>G498</f>
        <v>28150346.83</v>
      </c>
    </row>
    <row r="498" spans="1:7" ht="18.75">
      <c r="A498" s="12" t="s">
        <v>133</v>
      </c>
      <c r="B498" s="10">
        <v>344</v>
      </c>
      <c r="C498" s="11" t="s">
        <v>110</v>
      </c>
      <c r="D498" s="11" t="s">
        <v>122</v>
      </c>
      <c r="E498" s="11" t="s">
        <v>390</v>
      </c>
      <c r="F498" s="11" t="s">
        <v>98</v>
      </c>
      <c r="G498" s="179">
        <f>G499+G502</f>
        <v>28150346.83</v>
      </c>
    </row>
    <row r="499" spans="1:7" ht="37.5">
      <c r="A499" s="12" t="s">
        <v>73</v>
      </c>
      <c r="B499" s="10">
        <v>344</v>
      </c>
      <c r="C499" s="11" t="s">
        <v>110</v>
      </c>
      <c r="D499" s="11" t="s">
        <v>122</v>
      </c>
      <c r="E499" s="11" t="s">
        <v>390</v>
      </c>
      <c r="F499" s="8" t="s">
        <v>283</v>
      </c>
      <c r="G499" s="179">
        <f>G500</f>
        <v>21895236.83</v>
      </c>
    </row>
    <row r="500" spans="1:7" ht="18.75">
      <c r="A500" s="12" t="s">
        <v>74</v>
      </c>
      <c r="B500" s="10">
        <v>344</v>
      </c>
      <c r="C500" s="11" t="s">
        <v>110</v>
      </c>
      <c r="D500" s="11" t="s">
        <v>122</v>
      </c>
      <c r="E500" s="11" t="s">
        <v>390</v>
      </c>
      <c r="F500" s="11" t="s">
        <v>71</v>
      </c>
      <c r="G500" s="179">
        <f>G501</f>
        <v>21895236.83</v>
      </c>
    </row>
    <row r="501" spans="1:7" ht="56.25">
      <c r="A501" s="12" t="s">
        <v>75</v>
      </c>
      <c r="B501" s="10">
        <v>344</v>
      </c>
      <c r="C501" s="11" t="s">
        <v>110</v>
      </c>
      <c r="D501" s="11" t="s">
        <v>122</v>
      </c>
      <c r="E501" s="11" t="s">
        <v>390</v>
      </c>
      <c r="F501" s="11" t="s">
        <v>72</v>
      </c>
      <c r="G501" s="179">
        <v>21895236.83</v>
      </c>
    </row>
    <row r="502" spans="1:7" ht="93.75">
      <c r="A502" s="49" t="s">
        <v>53</v>
      </c>
      <c r="B502" s="10">
        <v>344</v>
      </c>
      <c r="C502" s="11" t="s">
        <v>110</v>
      </c>
      <c r="D502" s="11" t="s">
        <v>122</v>
      </c>
      <c r="E502" s="11" t="s">
        <v>80</v>
      </c>
      <c r="F502" s="11" t="s">
        <v>98</v>
      </c>
      <c r="G502" s="179">
        <f>G503</f>
        <v>6255110</v>
      </c>
    </row>
    <row r="503" spans="1:7" ht="37.5">
      <c r="A503" s="12" t="s">
        <v>73</v>
      </c>
      <c r="B503" s="10">
        <v>344</v>
      </c>
      <c r="C503" s="11" t="s">
        <v>110</v>
      </c>
      <c r="D503" s="11" t="s">
        <v>122</v>
      </c>
      <c r="E503" s="11" t="s">
        <v>80</v>
      </c>
      <c r="F503" s="8" t="s">
        <v>283</v>
      </c>
      <c r="G503" s="179">
        <f>G504</f>
        <v>6255110</v>
      </c>
    </row>
    <row r="504" spans="1:7" ht="18.75">
      <c r="A504" s="12" t="s">
        <v>74</v>
      </c>
      <c r="B504" s="10">
        <v>344</v>
      </c>
      <c r="C504" s="11" t="s">
        <v>110</v>
      </c>
      <c r="D504" s="11" t="s">
        <v>122</v>
      </c>
      <c r="E504" s="11" t="s">
        <v>80</v>
      </c>
      <c r="F504" s="11" t="s">
        <v>71</v>
      </c>
      <c r="G504" s="179">
        <f>G505</f>
        <v>6255110</v>
      </c>
    </row>
    <row r="505" spans="1:7" ht="56.25">
      <c r="A505" s="12" t="s">
        <v>75</v>
      </c>
      <c r="B505" s="10">
        <v>344</v>
      </c>
      <c r="C505" s="11" t="s">
        <v>110</v>
      </c>
      <c r="D505" s="11" t="s">
        <v>122</v>
      </c>
      <c r="E505" s="11" t="s">
        <v>80</v>
      </c>
      <c r="F505" s="11" t="s">
        <v>72</v>
      </c>
      <c r="G505" s="179">
        <v>6255110</v>
      </c>
    </row>
    <row r="506" spans="1:7" ht="18.75">
      <c r="A506" s="1" t="s">
        <v>284</v>
      </c>
      <c r="B506" s="10">
        <v>344</v>
      </c>
      <c r="C506" s="11" t="s">
        <v>110</v>
      </c>
      <c r="D506" s="11" t="s">
        <v>122</v>
      </c>
      <c r="E506" s="11" t="s">
        <v>118</v>
      </c>
      <c r="F506" s="8" t="s">
        <v>98</v>
      </c>
      <c r="G506" s="179">
        <f>G507+G510</f>
        <v>1952481</v>
      </c>
    </row>
    <row r="507" spans="1:7" ht="37.5">
      <c r="A507" s="1" t="s">
        <v>293</v>
      </c>
      <c r="B507" s="10">
        <v>344</v>
      </c>
      <c r="C507" s="11" t="s">
        <v>110</v>
      </c>
      <c r="D507" s="11" t="s">
        <v>122</v>
      </c>
      <c r="E507" s="11" t="s">
        <v>216</v>
      </c>
      <c r="F507" s="8" t="s">
        <v>98</v>
      </c>
      <c r="G507" s="179">
        <f>G508</f>
        <v>19000</v>
      </c>
    </row>
    <row r="508" spans="1:7" ht="37.5">
      <c r="A508" s="1" t="s">
        <v>276</v>
      </c>
      <c r="B508" s="10">
        <v>344</v>
      </c>
      <c r="C508" s="11" t="s">
        <v>110</v>
      </c>
      <c r="D508" s="11" t="s">
        <v>122</v>
      </c>
      <c r="E508" s="11" t="s">
        <v>216</v>
      </c>
      <c r="F508" s="8" t="s">
        <v>275</v>
      </c>
      <c r="G508" s="179">
        <f>G509</f>
        <v>19000</v>
      </c>
    </row>
    <row r="509" spans="1:7" ht="37.5">
      <c r="A509" s="39" t="s">
        <v>29</v>
      </c>
      <c r="B509" s="10">
        <v>344</v>
      </c>
      <c r="C509" s="11" t="s">
        <v>110</v>
      </c>
      <c r="D509" s="11" t="s">
        <v>122</v>
      </c>
      <c r="E509" s="11" t="s">
        <v>216</v>
      </c>
      <c r="F509" s="8" t="s">
        <v>28</v>
      </c>
      <c r="G509" s="179">
        <v>19000</v>
      </c>
    </row>
    <row r="510" spans="1:7" ht="37.5">
      <c r="A510" s="1" t="s">
        <v>292</v>
      </c>
      <c r="B510" s="10">
        <v>344</v>
      </c>
      <c r="C510" s="11" t="s">
        <v>110</v>
      </c>
      <c r="D510" s="11" t="s">
        <v>122</v>
      </c>
      <c r="E510" s="11" t="s">
        <v>362</v>
      </c>
      <c r="F510" s="8" t="s">
        <v>98</v>
      </c>
      <c r="G510" s="179">
        <f>G511+G516+G513</f>
        <v>1933481</v>
      </c>
    </row>
    <row r="511" spans="1:7" ht="37.5">
      <c r="A511" s="1" t="s">
        <v>276</v>
      </c>
      <c r="B511" s="10">
        <v>344</v>
      </c>
      <c r="C511" s="11" t="s">
        <v>110</v>
      </c>
      <c r="D511" s="11" t="s">
        <v>122</v>
      </c>
      <c r="E511" s="11" t="s">
        <v>362</v>
      </c>
      <c r="F511" s="8" t="s">
        <v>275</v>
      </c>
      <c r="G511" s="179">
        <f>G512</f>
        <v>154554</v>
      </c>
    </row>
    <row r="512" spans="1:7" ht="37.5">
      <c r="A512" s="39" t="s">
        <v>29</v>
      </c>
      <c r="B512" s="10">
        <v>344</v>
      </c>
      <c r="C512" s="11" t="s">
        <v>110</v>
      </c>
      <c r="D512" s="11" t="s">
        <v>122</v>
      </c>
      <c r="E512" s="11" t="s">
        <v>362</v>
      </c>
      <c r="F512" s="8" t="s">
        <v>28</v>
      </c>
      <c r="G512" s="179">
        <v>154554</v>
      </c>
    </row>
    <row r="513" spans="1:7" ht="18.75">
      <c r="A513" s="39" t="s">
        <v>311</v>
      </c>
      <c r="B513" s="10">
        <v>344</v>
      </c>
      <c r="C513" s="11" t="s">
        <v>110</v>
      </c>
      <c r="D513" s="11" t="s">
        <v>122</v>
      </c>
      <c r="E513" s="11" t="s">
        <v>362</v>
      </c>
      <c r="F513" s="8" t="s">
        <v>312</v>
      </c>
      <c r="G513" s="179">
        <f>G514+G515</f>
        <v>989880</v>
      </c>
    </row>
    <row r="514" spans="1:7" ht="18.75">
      <c r="A514" s="39" t="s">
        <v>246</v>
      </c>
      <c r="B514" s="10">
        <v>344</v>
      </c>
      <c r="C514" s="11" t="s">
        <v>110</v>
      </c>
      <c r="D514" s="11" t="s">
        <v>122</v>
      </c>
      <c r="E514" s="11" t="s">
        <v>362</v>
      </c>
      <c r="F514" s="8" t="s">
        <v>245</v>
      </c>
      <c r="G514" s="179">
        <v>460000</v>
      </c>
    </row>
    <row r="515" spans="1:7" ht="18.75">
      <c r="A515" s="39" t="s">
        <v>416</v>
      </c>
      <c r="B515" s="10">
        <v>344</v>
      </c>
      <c r="C515" s="11" t="s">
        <v>110</v>
      </c>
      <c r="D515" s="11" t="s">
        <v>122</v>
      </c>
      <c r="E515" s="11" t="s">
        <v>362</v>
      </c>
      <c r="F515" s="8" t="s">
        <v>428</v>
      </c>
      <c r="G515" s="179">
        <f>229880+300000</f>
        <v>529880</v>
      </c>
    </row>
    <row r="516" spans="1:7" ht="37.5">
      <c r="A516" s="12" t="s">
        <v>73</v>
      </c>
      <c r="B516" s="10">
        <v>344</v>
      </c>
      <c r="C516" s="11" t="s">
        <v>110</v>
      </c>
      <c r="D516" s="11" t="s">
        <v>122</v>
      </c>
      <c r="E516" s="11" t="s">
        <v>362</v>
      </c>
      <c r="F516" s="8" t="s">
        <v>283</v>
      </c>
      <c r="G516" s="179">
        <f>G517</f>
        <v>789047</v>
      </c>
    </row>
    <row r="517" spans="1:7" ht="18.75">
      <c r="A517" s="12" t="s">
        <v>74</v>
      </c>
      <c r="B517" s="10">
        <v>344</v>
      </c>
      <c r="C517" s="11" t="s">
        <v>110</v>
      </c>
      <c r="D517" s="11" t="s">
        <v>122</v>
      </c>
      <c r="E517" s="11" t="s">
        <v>362</v>
      </c>
      <c r="F517" s="11" t="s">
        <v>71</v>
      </c>
      <c r="G517" s="179">
        <f>G518</f>
        <v>789047</v>
      </c>
    </row>
    <row r="518" spans="1:7" ht="18.75">
      <c r="A518" s="12" t="s">
        <v>288</v>
      </c>
      <c r="B518" s="10">
        <v>344</v>
      </c>
      <c r="C518" s="11" t="s">
        <v>110</v>
      </c>
      <c r="D518" s="11" t="s">
        <v>122</v>
      </c>
      <c r="E518" s="11" t="s">
        <v>362</v>
      </c>
      <c r="F518" s="11" t="s">
        <v>77</v>
      </c>
      <c r="G518" s="179">
        <v>789047</v>
      </c>
    </row>
    <row r="519" spans="1:7" ht="37.5">
      <c r="A519" s="39" t="s">
        <v>15</v>
      </c>
      <c r="B519" s="10">
        <v>344</v>
      </c>
      <c r="C519" s="11" t="s">
        <v>110</v>
      </c>
      <c r="D519" s="11" t="s">
        <v>122</v>
      </c>
      <c r="E519" s="11" t="s">
        <v>17</v>
      </c>
      <c r="F519" s="13" t="s">
        <v>98</v>
      </c>
      <c r="G519" s="179">
        <f>G520+G523</f>
        <v>67652</v>
      </c>
    </row>
    <row r="520" spans="1:7" ht="37.5">
      <c r="A520" s="39" t="s">
        <v>23</v>
      </c>
      <c r="B520" s="10">
        <v>344</v>
      </c>
      <c r="C520" s="11" t="s">
        <v>110</v>
      </c>
      <c r="D520" s="11" t="s">
        <v>122</v>
      </c>
      <c r="E520" s="11" t="s">
        <v>18</v>
      </c>
      <c r="F520" s="13" t="s">
        <v>98</v>
      </c>
      <c r="G520" s="179">
        <f>G521</f>
        <v>23880</v>
      </c>
    </row>
    <row r="521" spans="1:7" ht="75">
      <c r="A521" s="1" t="s">
        <v>67</v>
      </c>
      <c r="B521" s="10">
        <v>344</v>
      </c>
      <c r="C521" s="11" t="s">
        <v>110</v>
      </c>
      <c r="D521" s="11" t="s">
        <v>122</v>
      </c>
      <c r="E521" s="11" t="s">
        <v>18</v>
      </c>
      <c r="F521" s="13" t="s">
        <v>274</v>
      </c>
      <c r="G521" s="179">
        <f>G522</f>
        <v>23880</v>
      </c>
    </row>
    <row r="522" spans="1:7" ht="37.5">
      <c r="A522" s="12" t="s">
        <v>30</v>
      </c>
      <c r="B522" s="10">
        <v>344</v>
      </c>
      <c r="C522" s="11" t="s">
        <v>110</v>
      </c>
      <c r="D522" s="11" t="s">
        <v>122</v>
      </c>
      <c r="E522" s="11" t="s">
        <v>18</v>
      </c>
      <c r="F522" s="13" t="s">
        <v>31</v>
      </c>
      <c r="G522" s="179">
        <v>23880</v>
      </c>
    </row>
    <row r="523" spans="1:7" ht="56.25">
      <c r="A523" s="39" t="s">
        <v>24</v>
      </c>
      <c r="B523" s="10">
        <v>344</v>
      </c>
      <c r="C523" s="11" t="s">
        <v>110</v>
      </c>
      <c r="D523" s="11" t="s">
        <v>122</v>
      </c>
      <c r="E523" s="11" t="s">
        <v>19</v>
      </c>
      <c r="F523" s="13" t="s">
        <v>98</v>
      </c>
      <c r="G523" s="179">
        <f>G524</f>
        <v>43772</v>
      </c>
    </row>
    <row r="524" spans="1:7" ht="37.5">
      <c r="A524" s="39" t="s">
        <v>276</v>
      </c>
      <c r="B524" s="10">
        <v>344</v>
      </c>
      <c r="C524" s="11" t="s">
        <v>110</v>
      </c>
      <c r="D524" s="11" t="s">
        <v>122</v>
      </c>
      <c r="E524" s="11" t="s">
        <v>19</v>
      </c>
      <c r="F524" s="13" t="s">
        <v>275</v>
      </c>
      <c r="G524" s="179">
        <f>G525</f>
        <v>43772</v>
      </c>
    </row>
    <row r="525" spans="1:7" ht="37.5">
      <c r="A525" s="39" t="s">
        <v>29</v>
      </c>
      <c r="B525" s="10">
        <v>344</v>
      </c>
      <c r="C525" s="11" t="s">
        <v>110</v>
      </c>
      <c r="D525" s="11" t="s">
        <v>122</v>
      </c>
      <c r="E525" s="11" t="s">
        <v>19</v>
      </c>
      <c r="F525" s="8" t="s">
        <v>28</v>
      </c>
      <c r="G525" s="179">
        <v>43772</v>
      </c>
    </row>
    <row r="526" spans="1:7" ht="74.25" customHeight="1">
      <c r="A526" s="12" t="s">
        <v>464</v>
      </c>
      <c r="B526" s="10">
        <v>344</v>
      </c>
      <c r="C526" s="11" t="s">
        <v>110</v>
      </c>
      <c r="D526" s="11" t="s">
        <v>122</v>
      </c>
      <c r="E526" s="11" t="s">
        <v>465</v>
      </c>
      <c r="F526" s="8" t="s">
        <v>98</v>
      </c>
      <c r="G526" s="179">
        <f>G527</f>
        <v>2215686</v>
      </c>
    </row>
    <row r="527" spans="1:7" ht="37.5">
      <c r="A527" s="12" t="s">
        <v>73</v>
      </c>
      <c r="B527" s="10">
        <v>344</v>
      </c>
      <c r="C527" s="11" t="s">
        <v>110</v>
      </c>
      <c r="D527" s="11" t="s">
        <v>122</v>
      </c>
      <c r="E527" s="11" t="s">
        <v>465</v>
      </c>
      <c r="F527" s="8" t="s">
        <v>283</v>
      </c>
      <c r="G527" s="179">
        <f>G528</f>
        <v>2215686</v>
      </c>
    </row>
    <row r="528" spans="1:7" ht="18.75">
      <c r="A528" s="12" t="s">
        <v>74</v>
      </c>
      <c r="B528" s="10">
        <v>344</v>
      </c>
      <c r="C528" s="11" t="s">
        <v>110</v>
      </c>
      <c r="D528" s="11" t="s">
        <v>122</v>
      </c>
      <c r="E528" s="11" t="s">
        <v>465</v>
      </c>
      <c r="F528" s="11" t="s">
        <v>71</v>
      </c>
      <c r="G528" s="179">
        <f>G529</f>
        <v>2215686</v>
      </c>
    </row>
    <row r="529" spans="1:7" ht="56.25">
      <c r="A529" s="12" t="s">
        <v>75</v>
      </c>
      <c r="B529" s="10">
        <v>344</v>
      </c>
      <c r="C529" s="11" t="s">
        <v>110</v>
      </c>
      <c r="D529" s="11" t="s">
        <v>122</v>
      </c>
      <c r="E529" s="11" t="s">
        <v>465</v>
      </c>
      <c r="F529" s="11" t="s">
        <v>72</v>
      </c>
      <c r="G529" s="179">
        <v>2215686</v>
      </c>
    </row>
    <row r="530" spans="1:7" ht="18.75">
      <c r="A530" s="1" t="s">
        <v>152</v>
      </c>
      <c r="B530" s="10">
        <v>344</v>
      </c>
      <c r="C530" s="13" t="s">
        <v>123</v>
      </c>
      <c r="D530" s="13" t="s">
        <v>96</v>
      </c>
      <c r="E530" s="13" t="s">
        <v>97</v>
      </c>
      <c r="F530" s="13" t="s">
        <v>98</v>
      </c>
      <c r="G530" s="179">
        <f>G531</f>
        <v>13154700</v>
      </c>
    </row>
    <row r="531" spans="1:7" ht="18.75">
      <c r="A531" s="16" t="s">
        <v>162</v>
      </c>
      <c r="B531" s="10">
        <v>344</v>
      </c>
      <c r="C531" s="11">
        <v>10</v>
      </c>
      <c r="D531" s="11" t="s">
        <v>106</v>
      </c>
      <c r="E531" s="11" t="s">
        <v>97</v>
      </c>
      <c r="F531" s="11" t="s">
        <v>98</v>
      </c>
      <c r="G531" s="179">
        <f>G532+G538</f>
        <v>13154700</v>
      </c>
    </row>
    <row r="532" spans="1:7" ht="37.5">
      <c r="A532" s="16" t="s">
        <v>38</v>
      </c>
      <c r="B532" s="10">
        <v>344</v>
      </c>
      <c r="C532" s="11">
        <v>10</v>
      </c>
      <c r="D532" s="11" t="s">
        <v>106</v>
      </c>
      <c r="E532" s="11" t="s">
        <v>45</v>
      </c>
      <c r="F532" s="11" t="s">
        <v>98</v>
      </c>
      <c r="G532" s="179">
        <f>G533</f>
        <v>2514300</v>
      </c>
    </row>
    <row r="533" spans="1:7" ht="150">
      <c r="A533" s="49" t="s">
        <v>40</v>
      </c>
      <c r="B533" s="10">
        <v>344</v>
      </c>
      <c r="C533" s="11">
        <v>10</v>
      </c>
      <c r="D533" s="11" t="s">
        <v>106</v>
      </c>
      <c r="E533" s="11" t="s">
        <v>46</v>
      </c>
      <c r="F533" s="11" t="s">
        <v>98</v>
      </c>
      <c r="G533" s="179">
        <f>G534</f>
        <v>2514300</v>
      </c>
    </row>
    <row r="534" spans="1:7" ht="56.25">
      <c r="A534" s="12" t="s">
        <v>62</v>
      </c>
      <c r="B534" s="10">
        <v>344</v>
      </c>
      <c r="C534" s="11">
        <v>10</v>
      </c>
      <c r="D534" s="11" t="s">
        <v>106</v>
      </c>
      <c r="E534" s="11" t="s">
        <v>48</v>
      </c>
      <c r="F534" s="11" t="s">
        <v>98</v>
      </c>
      <c r="G534" s="179">
        <f>G535</f>
        <v>2514300</v>
      </c>
    </row>
    <row r="535" spans="1:7" ht="37.5">
      <c r="A535" s="12" t="s">
        <v>73</v>
      </c>
      <c r="B535" s="10">
        <v>344</v>
      </c>
      <c r="C535" s="11">
        <v>10</v>
      </c>
      <c r="D535" s="11" t="s">
        <v>106</v>
      </c>
      <c r="E535" s="11" t="s">
        <v>48</v>
      </c>
      <c r="F535" s="8" t="s">
        <v>283</v>
      </c>
      <c r="G535" s="179">
        <f>G536</f>
        <v>2514300</v>
      </c>
    </row>
    <row r="536" spans="1:7" ht="18.75">
      <c r="A536" s="12" t="s">
        <v>74</v>
      </c>
      <c r="B536" s="10">
        <v>344</v>
      </c>
      <c r="C536" s="11">
        <v>10</v>
      </c>
      <c r="D536" s="11" t="s">
        <v>106</v>
      </c>
      <c r="E536" s="11" t="s">
        <v>48</v>
      </c>
      <c r="F536" s="11" t="s">
        <v>71</v>
      </c>
      <c r="G536" s="179">
        <f>G537</f>
        <v>2514300</v>
      </c>
    </row>
    <row r="537" spans="1:7" ht="18.75">
      <c r="A537" s="12" t="s">
        <v>288</v>
      </c>
      <c r="B537" s="10">
        <v>344</v>
      </c>
      <c r="C537" s="11">
        <v>10</v>
      </c>
      <c r="D537" s="11" t="s">
        <v>106</v>
      </c>
      <c r="E537" s="11" t="s">
        <v>48</v>
      </c>
      <c r="F537" s="11" t="s">
        <v>77</v>
      </c>
      <c r="G537" s="179">
        <v>2514300</v>
      </c>
    </row>
    <row r="538" spans="1:7" ht="56.25">
      <c r="A538" s="12" t="s">
        <v>33</v>
      </c>
      <c r="B538" s="10">
        <v>344</v>
      </c>
      <c r="C538" s="11">
        <v>10</v>
      </c>
      <c r="D538" s="11" t="s">
        <v>106</v>
      </c>
      <c r="E538" s="11" t="s">
        <v>49</v>
      </c>
      <c r="F538" s="11" t="s">
        <v>98</v>
      </c>
      <c r="G538" s="179">
        <f>G539</f>
        <v>10640400</v>
      </c>
    </row>
    <row r="539" spans="1:7" ht="150">
      <c r="A539" s="12" t="s">
        <v>50</v>
      </c>
      <c r="B539" s="10">
        <v>344</v>
      </c>
      <c r="C539" s="11">
        <v>10</v>
      </c>
      <c r="D539" s="11" t="s">
        <v>106</v>
      </c>
      <c r="E539" s="11" t="s">
        <v>47</v>
      </c>
      <c r="F539" s="11" t="s">
        <v>98</v>
      </c>
      <c r="G539" s="179">
        <f>G540</f>
        <v>10640400</v>
      </c>
    </row>
    <row r="540" spans="1:7" ht="75" customHeight="1">
      <c r="A540" s="1" t="s">
        <v>63</v>
      </c>
      <c r="B540" s="10">
        <v>344</v>
      </c>
      <c r="C540" s="11">
        <v>10</v>
      </c>
      <c r="D540" s="11" t="s">
        <v>106</v>
      </c>
      <c r="E540" s="11" t="s">
        <v>51</v>
      </c>
      <c r="F540" s="11" t="s">
        <v>98</v>
      </c>
      <c r="G540" s="179">
        <f>G541</f>
        <v>10640400</v>
      </c>
    </row>
    <row r="541" spans="1:7" ht="37.5">
      <c r="A541" s="12" t="s">
        <v>73</v>
      </c>
      <c r="B541" s="10">
        <v>344</v>
      </c>
      <c r="C541" s="11">
        <v>10</v>
      </c>
      <c r="D541" s="11" t="s">
        <v>106</v>
      </c>
      <c r="E541" s="11" t="s">
        <v>51</v>
      </c>
      <c r="F541" s="8" t="s">
        <v>283</v>
      </c>
      <c r="G541" s="179">
        <f>G542+G544</f>
        <v>10640400</v>
      </c>
    </row>
    <row r="542" spans="1:7" ht="18.75">
      <c r="A542" s="12" t="s">
        <v>74</v>
      </c>
      <c r="B542" s="10">
        <v>344</v>
      </c>
      <c r="C542" s="11">
        <v>10</v>
      </c>
      <c r="D542" s="11" t="s">
        <v>106</v>
      </c>
      <c r="E542" s="11" t="s">
        <v>51</v>
      </c>
      <c r="F542" s="11" t="s">
        <v>71</v>
      </c>
      <c r="G542" s="179">
        <f>G543</f>
        <v>7214219</v>
      </c>
    </row>
    <row r="543" spans="1:7" ht="18.75">
      <c r="A543" s="12" t="s">
        <v>288</v>
      </c>
      <c r="B543" s="10">
        <v>344</v>
      </c>
      <c r="C543" s="11">
        <v>10</v>
      </c>
      <c r="D543" s="11" t="s">
        <v>106</v>
      </c>
      <c r="E543" s="11" t="s">
        <v>51</v>
      </c>
      <c r="F543" s="11" t="s">
        <v>77</v>
      </c>
      <c r="G543" s="179">
        <v>7214219</v>
      </c>
    </row>
    <row r="544" spans="1:8" ht="18.75">
      <c r="A544" s="12" t="s">
        <v>289</v>
      </c>
      <c r="B544" s="10">
        <v>344</v>
      </c>
      <c r="C544" s="11">
        <v>10</v>
      </c>
      <c r="D544" s="11" t="s">
        <v>106</v>
      </c>
      <c r="E544" s="11" t="s">
        <v>51</v>
      </c>
      <c r="F544" s="11" t="s">
        <v>285</v>
      </c>
      <c r="G544" s="179">
        <f>G545</f>
        <v>3426181</v>
      </c>
      <c r="H544" s="89"/>
    </row>
    <row r="545" spans="1:7" ht="18.75">
      <c r="A545" s="12" t="s">
        <v>291</v>
      </c>
      <c r="B545" s="10">
        <v>344</v>
      </c>
      <c r="C545" s="11">
        <v>10</v>
      </c>
      <c r="D545" s="11" t="s">
        <v>106</v>
      </c>
      <c r="E545" s="11" t="s">
        <v>51</v>
      </c>
      <c r="F545" s="11" t="s">
        <v>287</v>
      </c>
      <c r="G545" s="179">
        <v>3426181</v>
      </c>
    </row>
    <row r="546" spans="1:9" ht="18.75">
      <c r="A546" s="52" t="s">
        <v>324</v>
      </c>
      <c r="B546" s="53">
        <v>345</v>
      </c>
      <c r="C546" s="54" t="s">
        <v>96</v>
      </c>
      <c r="D546" s="54" t="s">
        <v>96</v>
      </c>
      <c r="E546" s="54" t="s">
        <v>97</v>
      </c>
      <c r="F546" s="54" t="s">
        <v>98</v>
      </c>
      <c r="G546" s="187">
        <f>G547+G608+G615+G648+G657+G663+G676</f>
        <v>115935592.18</v>
      </c>
      <c r="H546" s="205"/>
      <c r="I546" s="89"/>
    </row>
    <row r="547" spans="1:7" ht="18.75">
      <c r="A547" s="12" t="s">
        <v>99</v>
      </c>
      <c r="B547" s="10">
        <v>345</v>
      </c>
      <c r="C547" s="11" t="s">
        <v>89</v>
      </c>
      <c r="D547" s="11" t="s">
        <v>96</v>
      </c>
      <c r="E547" s="11" t="s">
        <v>97</v>
      </c>
      <c r="F547" s="11" t="s">
        <v>98</v>
      </c>
      <c r="G547" s="179">
        <f>G548+G579+G584+G575</f>
        <v>91760187</v>
      </c>
    </row>
    <row r="548" spans="1:8" ht="56.25">
      <c r="A548" s="1" t="s">
        <v>105</v>
      </c>
      <c r="B548" s="7">
        <v>345</v>
      </c>
      <c r="C548" s="13" t="s">
        <v>89</v>
      </c>
      <c r="D548" s="13" t="s">
        <v>106</v>
      </c>
      <c r="E548" s="13" t="s">
        <v>97</v>
      </c>
      <c r="F548" s="13" t="s">
        <v>98</v>
      </c>
      <c r="G548" s="179">
        <f>G549+G566</f>
        <v>80617742</v>
      </c>
      <c r="H548" s="89"/>
    </row>
    <row r="549" spans="1:7" ht="56.25">
      <c r="A549" s="55" t="s">
        <v>102</v>
      </c>
      <c r="B549" s="7">
        <v>345</v>
      </c>
      <c r="C549" s="13" t="s">
        <v>89</v>
      </c>
      <c r="D549" s="13" t="s">
        <v>106</v>
      </c>
      <c r="E549" s="13" t="s">
        <v>171</v>
      </c>
      <c r="F549" s="13" t="s">
        <v>98</v>
      </c>
      <c r="G549" s="179">
        <f>G550+G563</f>
        <v>79670018</v>
      </c>
    </row>
    <row r="550" spans="1:7" ht="18.75">
      <c r="A550" s="1" t="s">
        <v>88</v>
      </c>
      <c r="B550" s="7">
        <v>345</v>
      </c>
      <c r="C550" s="13" t="s">
        <v>89</v>
      </c>
      <c r="D550" s="13" t="s">
        <v>106</v>
      </c>
      <c r="E550" s="13" t="s">
        <v>108</v>
      </c>
      <c r="F550" s="13" t="s">
        <v>98</v>
      </c>
      <c r="G550" s="179">
        <f>G551+G558</f>
        <v>77250816</v>
      </c>
    </row>
    <row r="551" spans="1:7" ht="18.75">
      <c r="A551" s="1" t="s">
        <v>211</v>
      </c>
      <c r="B551" s="7">
        <v>345</v>
      </c>
      <c r="C551" s="13" t="s">
        <v>89</v>
      </c>
      <c r="D551" s="13" t="s">
        <v>106</v>
      </c>
      <c r="E551" s="11" t="s">
        <v>368</v>
      </c>
      <c r="F551" s="13" t="s">
        <v>98</v>
      </c>
      <c r="G551" s="179">
        <f>G552+G554+G556</f>
        <v>59164523</v>
      </c>
    </row>
    <row r="552" spans="1:9" ht="75">
      <c r="A552" s="229" t="s">
        <v>325</v>
      </c>
      <c r="B552" s="7">
        <v>345</v>
      </c>
      <c r="C552" s="13" t="s">
        <v>89</v>
      </c>
      <c r="D552" s="13" t="s">
        <v>106</v>
      </c>
      <c r="E552" s="11" t="s">
        <v>368</v>
      </c>
      <c r="F552" s="13" t="s">
        <v>274</v>
      </c>
      <c r="G552" s="179">
        <f>G553</f>
        <v>48255477</v>
      </c>
      <c r="I552" s="89"/>
    </row>
    <row r="553" spans="1:7" ht="37.5">
      <c r="A553" s="12" t="s">
        <v>30</v>
      </c>
      <c r="B553" s="7">
        <v>345</v>
      </c>
      <c r="C553" s="13" t="s">
        <v>89</v>
      </c>
      <c r="D553" s="13" t="s">
        <v>106</v>
      </c>
      <c r="E553" s="11" t="s">
        <v>368</v>
      </c>
      <c r="F553" s="13" t="s">
        <v>31</v>
      </c>
      <c r="G553" s="179">
        <f>48255477</f>
        <v>48255477</v>
      </c>
    </row>
    <row r="554" spans="1:7" ht="18.75">
      <c r="A554" s="230" t="s">
        <v>326</v>
      </c>
      <c r="B554" s="7">
        <v>345</v>
      </c>
      <c r="C554" s="13" t="s">
        <v>89</v>
      </c>
      <c r="D554" s="13" t="s">
        <v>106</v>
      </c>
      <c r="E554" s="11" t="s">
        <v>368</v>
      </c>
      <c r="F554" s="13" t="s">
        <v>275</v>
      </c>
      <c r="G554" s="179">
        <f>G555</f>
        <v>9680246</v>
      </c>
    </row>
    <row r="555" spans="1:7" ht="37.5">
      <c r="A555" s="39" t="s">
        <v>29</v>
      </c>
      <c r="B555" s="7">
        <v>345</v>
      </c>
      <c r="C555" s="13" t="s">
        <v>89</v>
      </c>
      <c r="D555" s="13" t="s">
        <v>106</v>
      </c>
      <c r="E555" s="11" t="s">
        <v>368</v>
      </c>
      <c r="F555" s="8" t="s">
        <v>28</v>
      </c>
      <c r="G555" s="179">
        <v>9680246</v>
      </c>
    </row>
    <row r="556" spans="1:7" ht="18.75">
      <c r="A556" s="12" t="s">
        <v>279</v>
      </c>
      <c r="B556" s="7">
        <v>345</v>
      </c>
      <c r="C556" s="13" t="s">
        <v>89</v>
      </c>
      <c r="D556" s="13" t="s">
        <v>106</v>
      </c>
      <c r="E556" s="11" t="s">
        <v>368</v>
      </c>
      <c r="F556" s="13" t="s">
        <v>280</v>
      </c>
      <c r="G556" s="179">
        <f>G557</f>
        <v>1228800</v>
      </c>
    </row>
    <row r="557" spans="1:7" ht="18.75">
      <c r="A557" s="12" t="s">
        <v>282</v>
      </c>
      <c r="B557" s="7">
        <v>345</v>
      </c>
      <c r="C557" s="13" t="s">
        <v>89</v>
      </c>
      <c r="D557" s="13" t="s">
        <v>106</v>
      </c>
      <c r="E557" s="11" t="s">
        <v>368</v>
      </c>
      <c r="F557" s="13" t="s">
        <v>281</v>
      </c>
      <c r="G557" s="179">
        <v>1228800</v>
      </c>
    </row>
    <row r="558" spans="1:7" ht="93.75">
      <c r="A558" s="49" t="s">
        <v>53</v>
      </c>
      <c r="B558" s="7">
        <v>345</v>
      </c>
      <c r="C558" s="13" t="s">
        <v>89</v>
      </c>
      <c r="D558" s="13" t="s">
        <v>106</v>
      </c>
      <c r="E558" s="11" t="s">
        <v>257</v>
      </c>
      <c r="F558" s="13" t="s">
        <v>98</v>
      </c>
      <c r="G558" s="179">
        <f>G559+G561</f>
        <v>18086293</v>
      </c>
    </row>
    <row r="559" spans="1:7" ht="75">
      <c r="A559" s="229" t="s">
        <v>325</v>
      </c>
      <c r="B559" s="7">
        <v>345</v>
      </c>
      <c r="C559" s="13" t="s">
        <v>89</v>
      </c>
      <c r="D559" s="13" t="s">
        <v>106</v>
      </c>
      <c r="E559" s="11" t="s">
        <v>257</v>
      </c>
      <c r="F559" s="13" t="s">
        <v>274</v>
      </c>
      <c r="G559" s="179">
        <f>G560</f>
        <v>17622691</v>
      </c>
    </row>
    <row r="560" spans="1:7" ht="37.5">
      <c r="A560" s="12" t="s">
        <v>30</v>
      </c>
      <c r="B560" s="7">
        <v>345</v>
      </c>
      <c r="C560" s="13" t="s">
        <v>89</v>
      </c>
      <c r="D560" s="13" t="s">
        <v>106</v>
      </c>
      <c r="E560" s="11" t="s">
        <v>257</v>
      </c>
      <c r="F560" s="13" t="s">
        <v>31</v>
      </c>
      <c r="G560" s="179">
        <v>17622691</v>
      </c>
    </row>
    <row r="561" spans="1:7" ht="18.75">
      <c r="A561" s="230" t="s">
        <v>326</v>
      </c>
      <c r="B561" s="7">
        <v>345</v>
      </c>
      <c r="C561" s="13" t="s">
        <v>89</v>
      </c>
      <c r="D561" s="13" t="s">
        <v>106</v>
      </c>
      <c r="E561" s="11" t="s">
        <v>257</v>
      </c>
      <c r="F561" s="13" t="s">
        <v>275</v>
      </c>
      <c r="G561" s="179">
        <f>G562</f>
        <v>463602</v>
      </c>
    </row>
    <row r="562" spans="1:7" ht="37.5">
      <c r="A562" s="39" t="s">
        <v>29</v>
      </c>
      <c r="B562" s="7">
        <v>345</v>
      </c>
      <c r="C562" s="13" t="s">
        <v>89</v>
      </c>
      <c r="D562" s="13" t="s">
        <v>106</v>
      </c>
      <c r="E562" s="11" t="s">
        <v>257</v>
      </c>
      <c r="F562" s="8" t="s">
        <v>28</v>
      </c>
      <c r="G562" s="179">
        <v>463602</v>
      </c>
    </row>
    <row r="563" spans="1:7" ht="37.5">
      <c r="A563" s="12" t="s">
        <v>214</v>
      </c>
      <c r="B563" s="7">
        <v>345</v>
      </c>
      <c r="C563" s="13" t="s">
        <v>89</v>
      </c>
      <c r="D563" s="13" t="s">
        <v>106</v>
      </c>
      <c r="E563" s="13" t="s">
        <v>109</v>
      </c>
      <c r="F563" s="13" t="s">
        <v>98</v>
      </c>
      <c r="G563" s="179">
        <f>G564</f>
        <v>2419202</v>
      </c>
    </row>
    <row r="564" spans="1:7" ht="75">
      <c r="A564" s="231" t="s">
        <v>325</v>
      </c>
      <c r="B564" s="10">
        <v>345</v>
      </c>
      <c r="C564" s="13" t="s">
        <v>89</v>
      </c>
      <c r="D564" s="13" t="s">
        <v>106</v>
      </c>
      <c r="E564" s="13" t="s">
        <v>109</v>
      </c>
      <c r="F564" s="13" t="s">
        <v>274</v>
      </c>
      <c r="G564" s="179">
        <f>G565</f>
        <v>2419202</v>
      </c>
    </row>
    <row r="565" spans="1:7" ht="37.5">
      <c r="A565" s="12" t="s">
        <v>30</v>
      </c>
      <c r="B565" s="10">
        <v>345</v>
      </c>
      <c r="C565" s="13" t="s">
        <v>89</v>
      </c>
      <c r="D565" s="13" t="s">
        <v>106</v>
      </c>
      <c r="E565" s="13" t="s">
        <v>109</v>
      </c>
      <c r="F565" s="13" t="s">
        <v>31</v>
      </c>
      <c r="G565" s="179">
        <v>2419202</v>
      </c>
    </row>
    <row r="566" spans="1:7" ht="37.5">
      <c r="A566" s="39" t="s">
        <v>15</v>
      </c>
      <c r="B566" s="10">
        <v>345</v>
      </c>
      <c r="C566" s="13" t="s">
        <v>89</v>
      </c>
      <c r="D566" s="13" t="s">
        <v>106</v>
      </c>
      <c r="E566" s="11" t="s">
        <v>17</v>
      </c>
      <c r="F566" s="13" t="s">
        <v>98</v>
      </c>
      <c r="G566" s="179">
        <f>G567+G572</f>
        <v>947724</v>
      </c>
    </row>
    <row r="567" spans="1:7" ht="37.5">
      <c r="A567" s="39" t="s">
        <v>23</v>
      </c>
      <c r="B567" s="10">
        <v>345</v>
      </c>
      <c r="C567" s="13" t="s">
        <v>89</v>
      </c>
      <c r="D567" s="13" t="s">
        <v>106</v>
      </c>
      <c r="E567" s="11" t="s">
        <v>18</v>
      </c>
      <c r="F567" s="13" t="s">
        <v>98</v>
      </c>
      <c r="G567" s="179">
        <f>G568+G570</f>
        <v>412224</v>
      </c>
    </row>
    <row r="568" spans="1:7" ht="75">
      <c r="A568" s="1" t="s">
        <v>67</v>
      </c>
      <c r="B568" s="10">
        <v>345</v>
      </c>
      <c r="C568" s="13" t="s">
        <v>89</v>
      </c>
      <c r="D568" s="13" t="s">
        <v>106</v>
      </c>
      <c r="E568" s="11" t="s">
        <v>18</v>
      </c>
      <c r="F568" s="13" t="s">
        <v>274</v>
      </c>
      <c r="G568" s="179">
        <f>G569</f>
        <v>412224</v>
      </c>
    </row>
    <row r="569" spans="1:7" ht="37.5">
      <c r="A569" s="12" t="s">
        <v>30</v>
      </c>
      <c r="B569" s="10">
        <v>345</v>
      </c>
      <c r="C569" s="13" t="s">
        <v>89</v>
      </c>
      <c r="D569" s="13" t="s">
        <v>106</v>
      </c>
      <c r="E569" s="11" t="s">
        <v>18</v>
      </c>
      <c r="F569" s="13" t="s">
        <v>31</v>
      </c>
      <c r="G569" s="179">
        <v>412224</v>
      </c>
    </row>
    <row r="570" spans="1:7" ht="18.75" hidden="1">
      <c r="A570" s="39" t="s">
        <v>276</v>
      </c>
      <c r="B570" s="10">
        <v>345</v>
      </c>
      <c r="C570" s="13" t="s">
        <v>89</v>
      </c>
      <c r="D570" s="13" t="s">
        <v>106</v>
      </c>
      <c r="E570" s="11" t="s">
        <v>18</v>
      </c>
      <c r="F570" s="13" t="s">
        <v>275</v>
      </c>
      <c r="G570" s="179">
        <f>G571</f>
        <v>0</v>
      </c>
    </row>
    <row r="571" spans="1:7" ht="37.5" hidden="1">
      <c r="A571" s="39" t="s">
        <v>29</v>
      </c>
      <c r="B571" s="10">
        <v>345</v>
      </c>
      <c r="C571" s="13" t="s">
        <v>89</v>
      </c>
      <c r="D571" s="13" t="s">
        <v>106</v>
      </c>
      <c r="E571" s="11" t="s">
        <v>18</v>
      </c>
      <c r="F571" s="8" t="s">
        <v>28</v>
      </c>
      <c r="G571" s="179"/>
    </row>
    <row r="572" spans="1:7" ht="56.25">
      <c r="A572" s="39" t="s">
        <v>24</v>
      </c>
      <c r="B572" s="10">
        <v>345</v>
      </c>
      <c r="C572" s="13" t="s">
        <v>89</v>
      </c>
      <c r="D572" s="13" t="s">
        <v>106</v>
      </c>
      <c r="E572" s="11" t="s">
        <v>19</v>
      </c>
      <c r="F572" s="13" t="s">
        <v>98</v>
      </c>
      <c r="G572" s="179">
        <f>G573</f>
        <v>535500</v>
      </c>
    </row>
    <row r="573" spans="1:7" ht="37.5">
      <c r="A573" s="39" t="s">
        <v>276</v>
      </c>
      <c r="B573" s="10">
        <v>345</v>
      </c>
      <c r="C573" s="13" t="s">
        <v>89</v>
      </c>
      <c r="D573" s="13" t="s">
        <v>106</v>
      </c>
      <c r="E573" s="11" t="s">
        <v>19</v>
      </c>
      <c r="F573" s="13" t="s">
        <v>275</v>
      </c>
      <c r="G573" s="179">
        <f>G574</f>
        <v>535500</v>
      </c>
    </row>
    <row r="574" spans="1:7" ht="37.5">
      <c r="A574" s="39" t="s">
        <v>29</v>
      </c>
      <c r="B574" s="10">
        <v>345</v>
      </c>
      <c r="C574" s="13" t="s">
        <v>89</v>
      </c>
      <c r="D574" s="13" t="s">
        <v>106</v>
      </c>
      <c r="E574" s="11" t="s">
        <v>19</v>
      </c>
      <c r="F574" s="8" t="s">
        <v>28</v>
      </c>
      <c r="G574" s="179">
        <v>535500</v>
      </c>
    </row>
    <row r="575" spans="1:7" ht="18.75">
      <c r="A575" s="49" t="s">
        <v>417</v>
      </c>
      <c r="B575" s="10">
        <v>345</v>
      </c>
      <c r="C575" s="13" t="s">
        <v>89</v>
      </c>
      <c r="D575" s="13" t="s">
        <v>110</v>
      </c>
      <c r="E575" s="11" t="s">
        <v>97</v>
      </c>
      <c r="F575" s="13" t="s">
        <v>98</v>
      </c>
      <c r="G575" s="179">
        <f>G576</f>
        <v>2808342</v>
      </c>
    </row>
    <row r="576" spans="1:7" ht="18.75">
      <c r="A576" s="49" t="s">
        <v>418</v>
      </c>
      <c r="B576" s="10">
        <v>345</v>
      </c>
      <c r="C576" s="13" t="s">
        <v>89</v>
      </c>
      <c r="D576" s="13" t="s">
        <v>110</v>
      </c>
      <c r="E576" s="11" t="s">
        <v>419</v>
      </c>
      <c r="F576" s="13" t="s">
        <v>98</v>
      </c>
      <c r="G576" s="179">
        <f>G577</f>
        <v>2808342</v>
      </c>
    </row>
    <row r="577" spans="1:7" ht="37.5">
      <c r="A577" s="39" t="s">
        <v>276</v>
      </c>
      <c r="B577" s="10">
        <v>345</v>
      </c>
      <c r="C577" s="13" t="s">
        <v>89</v>
      </c>
      <c r="D577" s="13" t="s">
        <v>110</v>
      </c>
      <c r="E577" s="11" t="s">
        <v>419</v>
      </c>
      <c r="F577" s="13" t="s">
        <v>275</v>
      </c>
      <c r="G577" s="179">
        <f>G578</f>
        <v>2808342</v>
      </c>
    </row>
    <row r="578" spans="1:7" ht="37.5">
      <c r="A578" s="39" t="s">
        <v>29</v>
      </c>
      <c r="B578" s="10">
        <v>345</v>
      </c>
      <c r="C578" s="13" t="s">
        <v>89</v>
      </c>
      <c r="D578" s="13" t="s">
        <v>110</v>
      </c>
      <c r="E578" s="11" t="s">
        <v>419</v>
      </c>
      <c r="F578" s="8" t="s">
        <v>28</v>
      </c>
      <c r="G578" s="179">
        <v>2808342</v>
      </c>
    </row>
    <row r="579" spans="1:7" ht="18.75">
      <c r="A579" s="12" t="s">
        <v>111</v>
      </c>
      <c r="B579" s="7">
        <v>345</v>
      </c>
      <c r="C579" s="13" t="s">
        <v>89</v>
      </c>
      <c r="D579" s="13" t="s">
        <v>205</v>
      </c>
      <c r="E579" s="13" t="s">
        <v>97</v>
      </c>
      <c r="F579" s="13" t="s">
        <v>98</v>
      </c>
      <c r="G579" s="179">
        <f>G580</f>
        <v>500000</v>
      </c>
    </row>
    <row r="580" spans="1:7" ht="18.75">
      <c r="A580" s="12" t="s">
        <v>111</v>
      </c>
      <c r="B580" s="10">
        <v>345</v>
      </c>
      <c r="C580" s="13" t="s">
        <v>89</v>
      </c>
      <c r="D580" s="13" t="s">
        <v>205</v>
      </c>
      <c r="E580" s="13" t="s">
        <v>369</v>
      </c>
      <c r="F580" s="13" t="s">
        <v>98</v>
      </c>
      <c r="G580" s="179">
        <f>G581</f>
        <v>500000</v>
      </c>
    </row>
    <row r="581" spans="1:7" ht="18.75">
      <c r="A581" s="12" t="s">
        <v>113</v>
      </c>
      <c r="B581" s="7">
        <v>345</v>
      </c>
      <c r="C581" s="13" t="s">
        <v>89</v>
      </c>
      <c r="D581" s="13" t="s">
        <v>205</v>
      </c>
      <c r="E581" s="13" t="s">
        <v>370</v>
      </c>
      <c r="F581" s="13" t="s">
        <v>98</v>
      </c>
      <c r="G581" s="179">
        <f>G582</f>
        <v>500000</v>
      </c>
    </row>
    <row r="582" spans="1:7" ht="18.75">
      <c r="A582" s="12" t="s">
        <v>279</v>
      </c>
      <c r="B582" s="7">
        <v>345</v>
      </c>
      <c r="C582" s="13" t="s">
        <v>89</v>
      </c>
      <c r="D582" s="13" t="s">
        <v>205</v>
      </c>
      <c r="E582" s="13" t="s">
        <v>370</v>
      </c>
      <c r="F582" s="13" t="s">
        <v>280</v>
      </c>
      <c r="G582" s="179">
        <f>G583</f>
        <v>500000</v>
      </c>
    </row>
    <row r="583" spans="1:7" ht="18.75">
      <c r="A583" s="12" t="s">
        <v>327</v>
      </c>
      <c r="B583" s="10">
        <v>345</v>
      </c>
      <c r="C583" s="13" t="s">
        <v>89</v>
      </c>
      <c r="D583" s="13" t="s">
        <v>205</v>
      </c>
      <c r="E583" s="13" t="s">
        <v>370</v>
      </c>
      <c r="F583" s="13" t="s">
        <v>328</v>
      </c>
      <c r="G583" s="179">
        <v>500000</v>
      </c>
    </row>
    <row r="584" spans="1:7" ht="18.75">
      <c r="A584" s="1" t="s">
        <v>114</v>
      </c>
      <c r="B584" s="7">
        <v>345</v>
      </c>
      <c r="C584" s="13" t="s">
        <v>89</v>
      </c>
      <c r="D584" s="13" t="s">
        <v>227</v>
      </c>
      <c r="E584" s="13" t="s">
        <v>97</v>
      </c>
      <c r="F584" s="13" t="s">
        <v>98</v>
      </c>
      <c r="G584" s="179">
        <f>G585+G604+G600</f>
        <v>7834103</v>
      </c>
    </row>
    <row r="585" spans="1:7" ht="18.75">
      <c r="A585" s="1" t="s">
        <v>115</v>
      </c>
      <c r="B585" s="10">
        <v>345</v>
      </c>
      <c r="C585" s="13" t="s">
        <v>89</v>
      </c>
      <c r="D585" s="13" t="s">
        <v>227</v>
      </c>
      <c r="E585" s="13" t="s">
        <v>171</v>
      </c>
      <c r="F585" s="13" t="s">
        <v>98</v>
      </c>
      <c r="G585" s="179">
        <f>G586</f>
        <v>801500</v>
      </c>
    </row>
    <row r="586" spans="1:7" ht="18.75">
      <c r="A586" s="12" t="s">
        <v>88</v>
      </c>
      <c r="B586" s="7">
        <v>345</v>
      </c>
      <c r="C586" s="13" t="s">
        <v>89</v>
      </c>
      <c r="D586" s="13" t="s">
        <v>227</v>
      </c>
      <c r="E586" s="11" t="s">
        <v>108</v>
      </c>
      <c r="F586" s="11" t="s">
        <v>98</v>
      </c>
      <c r="G586" s="179">
        <f>G587+G592+G595</f>
        <v>801500</v>
      </c>
    </row>
    <row r="587" spans="1:7" ht="37.5">
      <c r="A587" s="12" t="s">
        <v>258</v>
      </c>
      <c r="B587" s="10">
        <v>345</v>
      </c>
      <c r="C587" s="13" t="s">
        <v>89</v>
      </c>
      <c r="D587" s="13" t="s">
        <v>227</v>
      </c>
      <c r="E587" s="13" t="s">
        <v>259</v>
      </c>
      <c r="F587" s="13" t="s">
        <v>98</v>
      </c>
      <c r="G587" s="179">
        <f>G588+G590</f>
        <v>610900</v>
      </c>
    </row>
    <row r="588" spans="1:7" ht="75">
      <c r="A588" s="231" t="s">
        <v>325</v>
      </c>
      <c r="B588" s="7">
        <v>345</v>
      </c>
      <c r="C588" s="13" t="s">
        <v>89</v>
      </c>
      <c r="D588" s="13" t="s">
        <v>227</v>
      </c>
      <c r="E588" s="13" t="s">
        <v>259</v>
      </c>
      <c r="F588" s="13" t="s">
        <v>274</v>
      </c>
      <c r="G588" s="179">
        <f>G589</f>
        <v>587533</v>
      </c>
    </row>
    <row r="589" spans="1:7" ht="37.5">
      <c r="A589" s="12" t="s">
        <v>30</v>
      </c>
      <c r="B589" s="7">
        <v>345</v>
      </c>
      <c r="C589" s="13" t="s">
        <v>89</v>
      </c>
      <c r="D589" s="13" t="s">
        <v>227</v>
      </c>
      <c r="E589" s="13" t="s">
        <v>259</v>
      </c>
      <c r="F589" s="13" t="s">
        <v>31</v>
      </c>
      <c r="G589" s="179">
        <v>587533</v>
      </c>
    </row>
    <row r="590" spans="1:7" ht="18.75">
      <c r="A590" s="230" t="s">
        <v>326</v>
      </c>
      <c r="B590" s="7">
        <v>345</v>
      </c>
      <c r="C590" s="13" t="s">
        <v>89</v>
      </c>
      <c r="D590" s="13" t="s">
        <v>227</v>
      </c>
      <c r="E590" s="13" t="s">
        <v>259</v>
      </c>
      <c r="F590" s="13" t="s">
        <v>275</v>
      </c>
      <c r="G590" s="179">
        <f>G591</f>
        <v>23367</v>
      </c>
    </row>
    <row r="591" spans="1:7" ht="37.5">
      <c r="A591" s="39" t="s">
        <v>29</v>
      </c>
      <c r="B591" s="7">
        <v>345</v>
      </c>
      <c r="C591" s="13" t="s">
        <v>89</v>
      </c>
      <c r="D591" s="13" t="s">
        <v>227</v>
      </c>
      <c r="E591" s="13" t="s">
        <v>259</v>
      </c>
      <c r="F591" s="8" t="s">
        <v>28</v>
      </c>
      <c r="G591" s="179">
        <v>23367</v>
      </c>
    </row>
    <row r="592" spans="1:7" ht="56.25">
      <c r="A592" s="12" t="s">
        <v>250</v>
      </c>
      <c r="B592" s="10">
        <v>345</v>
      </c>
      <c r="C592" s="13" t="s">
        <v>89</v>
      </c>
      <c r="D592" s="13" t="s">
        <v>227</v>
      </c>
      <c r="E592" s="13" t="s">
        <v>212</v>
      </c>
      <c r="F592" s="13" t="s">
        <v>98</v>
      </c>
      <c r="G592" s="179">
        <f>G593</f>
        <v>63700</v>
      </c>
    </row>
    <row r="593" spans="1:7" ht="18.75">
      <c r="A593" s="230" t="s">
        <v>326</v>
      </c>
      <c r="B593" s="7">
        <v>345</v>
      </c>
      <c r="C593" s="13" t="s">
        <v>89</v>
      </c>
      <c r="D593" s="13" t="s">
        <v>227</v>
      </c>
      <c r="E593" s="13" t="s">
        <v>212</v>
      </c>
      <c r="F593" s="13" t="s">
        <v>275</v>
      </c>
      <c r="G593" s="179">
        <f>G594</f>
        <v>63700</v>
      </c>
    </row>
    <row r="594" spans="1:7" ht="37.5">
      <c r="A594" s="39" t="s">
        <v>29</v>
      </c>
      <c r="B594" s="7">
        <v>345</v>
      </c>
      <c r="C594" s="13" t="s">
        <v>89</v>
      </c>
      <c r="D594" s="13" t="s">
        <v>227</v>
      </c>
      <c r="E594" s="13" t="s">
        <v>212</v>
      </c>
      <c r="F594" s="8" t="s">
        <v>28</v>
      </c>
      <c r="G594" s="179">
        <v>63700</v>
      </c>
    </row>
    <row r="595" spans="1:7" ht="56.25">
      <c r="A595" s="12" t="s">
        <v>251</v>
      </c>
      <c r="B595" s="10">
        <v>345</v>
      </c>
      <c r="C595" s="13" t="s">
        <v>89</v>
      </c>
      <c r="D595" s="13" t="s">
        <v>227</v>
      </c>
      <c r="E595" s="13" t="s">
        <v>213</v>
      </c>
      <c r="F595" s="13" t="s">
        <v>98</v>
      </c>
      <c r="G595" s="179">
        <f>G596+G598</f>
        <v>126900</v>
      </c>
    </row>
    <row r="596" spans="1:7" ht="75">
      <c r="A596" s="231" t="s">
        <v>325</v>
      </c>
      <c r="B596" s="7">
        <v>345</v>
      </c>
      <c r="C596" s="13" t="s">
        <v>89</v>
      </c>
      <c r="D596" s="13" t="s">
        <v>227</v>
      </c>
      <c r="E596" s="13" t="s">
        <v>213</v>
      </c>
      <c r="F596" s="13" t="s">
        <v>274</v>
      </c>
      <c r="G596" s="179">
        <f>G597</f>
        <v>104800</v>
      </c>
    </row>
    <row r="597" spans="1:7" ht="37.5">
      <c r="A597" s="12" t="s">
        <v>30</v>
      </c>
      <c r="B597" s="7">
        <v>345</v>
      </c>
      <c r="C597" s="13" t="s">
        <v>89</v>
      </c>
      <c r="D597" s="13" t="s">
        <v>227</v>
      </c>
      <c r="E597" s="13" t="s">
        <v>213</v>
      </c>
      <c r="F597" s="13" t="s">
        <v>31</v>
      </c>
      <c r="G597" s="179">
        <v>104800</v>
      </c>
    </row>
    <row r="598" spans="1:7" ht="18.75">
      <c r="A598" s="230" t="s">
        <v>326</v>
      </c>
      <c r="B598" s="7">
        <v>345</v>
      </c>
      <c r="C598" s="13" t="s">
        <v>89</v>
      </c>
      <c r="D598" s="13" t="s">
        <v>227</v>
      </c>
      <c r="E598" s="13" t="s">
        <v>213</v>
      </c>
      <c r="F598" s="13" t="s">
        <v>275</v>
      </c>
      <c r="G598" s="179">
        <f>G599</f>
        <v>22100</v>
      </c>
    </row>
    <row r="599" spans="1:7" ht="37.5">
      <c r="A599" s="39" t="s">
        <v>29</v>
      </c>
      <c r="B599" s="7">
        <v>345</v>
      </c>
      <c r="C599" s="13" t="s">
        <v>89</v>
      </c>
      <c r="D599" s="13" t="s">
        <v>227</v>
      </c>
      <c r="E599" s="13" t="s">
        <v>213</v>
      </c>
      <c r="F599" s="8" t="s">
        <v>28</v>
      </c>
      <c r="G599" s="179">
        <v>22100</v>
      </c>
    </row>
    <row r="600" spans="1:7" ht="18.75">
      <c r="A600" s="1" t="s">
        <v>284</v>
      </c>
      <c r="B600" s="10">
        <v>345</v>
      </c>
      <c r="C600" s="13" t="s">
        <v>89</v>
      </c>
      <c r="D600" s="13" t="s">
        <v>227</v>
      </c>
      <c r="E600" s="13" t="s">
        <v>118</v>
      </c>
      <c r="F600" s="13" t="s">
        <v>98</v>
      </c>
      <c r="G600" s="179">
        <f>G601</f>
        <v>198500</v>
      </c>
    </row>
    <row r="601" spans="1:7" ht="37.5">
      <c r="A601" s="1" t="s">
        <v>70</v>
      </c>
      <c r="B601" s="10">
        <v>345</v>
      </c>
      <c r="C601" s="13" t="s">
        <v>89</v>
      </c>
      <c r="D601" s="13" t="s">
        <v>227</v>
      </c>
      <c r="E601" s="13" t="s">
        <v>216</v>
      </c>
      <c r="F601" s="13" t="s">
        <v>98</v>
      </c>
      <c r="G601" s="179">
        <f>G602</f>
        <v>198500</v>
      </c>
    </row>
    <row r="602" spans="1:7" ht="37.5">
      <c r="A602" s="1" t="s">
        <v>276</v>
      </c>
      <c r="B602" s="10">
        <v>345</v>
      </c>
      <c r="C602" s="13" t="s">
        <v>89</v>
      </c>
      <c r="D602" s="13" t="s">
        <v>227</v>
      </c>
      <c r="E602" s="13" t="s">
        <v>216</v>
      </c>
      <c r="F602" s="13" t="s">
        <v>275</v>
      </c>
      <c r="G602" s="179">
        <f>G603</f>
        <v>198500</v>
      </c>
    </row>
    <row r="603" spans="1:7" ht="37.5">
      <c r="A603" s="39" t="s">
        <v>29</v>
      </c>
      <c r="B603" s="10">
        <v>345</v>
      </c>
      <c r="C603" s="13" t="s">
        <v>89</v>
      </c>
      <c r="D603" s="13" t="s">
        <v>227</v>
      </c>
      <c r="E603" s="13" t="s">
        <v>216</v>
      </c>
      <c r="F603" s="8" t="s">
        <v>28</v>
      </c>
      <c r="G603" s="179">
        <v>198500</v>
      </c>
    </row>
    <row r="604" spans="1:7" ht="56.25">
      <c r="A604" s="12" t="s">
        <v>238</v>
      </c>
      <c r="B604" s="10">
        <v>345</v>
      </c>
      <c r="C604" s="13" t="s">
        <v>89</v>
      </c>
      <c r="D604" s="13" t="s">
        <v>227</v>
      </c>
      <c r="E604" s="11" t="s">
        <v>241</v>
      </c>
      <c r="F604" s="13" t="s">
        <v>98</v>
      </c>
      <c r="G604" s="179">
        <f>G605</f>
        <v>6834103</v>
      </c>
    </row>
    <row r="605" spans="1:7" ht="37.5">
      <c r="A605" s="12" t="s">
        <v>73</v>
      </c>
      <c r="B605" s="7">
        <v>345</v>
      </c>
      <c r="C605" s="13" t="s">
        <v>89</v>
      </c>
      <c r="D605" s="13" t="s">
        <v>227</v>
      </c>
      <c r="E605" s="11" t="s">
        <v>241</v>
      </c>
      <c r="F605" s="13" t="s">
        <v>283</v>
      </c>
      <c r="G605" s="179">
        <f>G606</f>
        <v>6834103</v>
      </c>
    </row>
    <row r="606" spans="1:7" ht="18.75">
      <c r="A606" s="12" t="s">
        <v>74</v>
      </c>
      <c r="B606" s="7">
        <v>345</v>
      </c>
      <c r="C606" s="13" t="s">
        <v>89</v>
      </c>
      <c r="D606" s="13" t="s">
        <v>227</v>
      </c>
      <c r="E606" s="11" t="s">
        <v>241</v>
      </c>
      <c r="F606" s="13" t="s">
        <v>71</v>
      </c>
      <c r="G606" s="179">
        <f>G607</f>
        <v>6834103</v>
      </c>
    </row>
    <row r="607" spans="1:7" ht="56.25">
      <c r="A607" s="12" t="s">
        <v>75</v>
      </c>
      <c r="B607" s="7">
        <v>345</v>
      </c>
      <c r="C607" s="13" t="s">
        <v>89</v>
      </c>
      <c r="D607" s="13" t="s">
        <v>227</v>
      </c>
      <c r="E607" s="11" t="s">
        <v>241</v>
      </c>
      <c r="F607" s="13" t="s">
        <v>72</v>
      </c>
      <c r="G607" s="179">
        <v>6834103</v>
      </c>
    </row>
    <row r="608" spans="1:7" ht="37.5">
      <c r="A608" s="39" t="s">
        <v>127</v>
      </c>
      <c r="B608" s="7">
        <v>345</v>
      </c>
      <c r="C608" s="11" t="s">
        <v>124</v>
      </c>
      <c r="D608" s="8" t="s">
        <v>96</v>
      </c>
      <c r="E608" s="8" t="s">
        <v>97</v>
      </c>
      <c r="F608" s="8" t="s">
        <v>98</v>
      </c>
      <c r="G608" s="179">
        <f>G609</f>
        <v>2412100</v>
      </c>
    </row>
    <row r="609" spans="1:7" ht="18.75">
      <c r="A609" s="12" t="s">
        <v>231</v>
      </c>
      <c r="B609" s="10">
        <v>345</v>
      </c>
      <c r="C609" s="13" t="s">
        <v>124</v>
      </c>
      <c r="D609" s="13" t="s">
        <v>106</v>
      </c>
      <c r="E609" s="11" t="s">
        <v>232</v>
      </c>
      <c r="F609" s="13" t="s">
        <v>98</v>
      </c>
      <c r="G609" s="179">
        <f>G610</f>
        <v>2412100</v>
      </c>
    </row>
    <row r="610" spans="1:7" ht="93.75">
      <c r="A610" s="232" t="s">
        <v>52</v>
      </c>
      <c r="B610" s="7">
        <v>345</v>
      </c>
      <c r="C610" s="13" t="s">
        <v>124</v>
      </c>
      <c r="D610" s="13" t="s">
        <v>106</v>
      </c>
      <c r="E610" s="13" t="s">
        <v>466</v>
      </c>
      <c r="F610" s="13" t="s">
        <v>98</v>
      </c>
      <c r="G610" s="179">
        <f>G611+G613</f>
        <v>2412100</v>
      </c>
    </row>
    <row r="611" spans="1:7" ht="75">
      <c r="A611" s="231" t="s">
        <v>325</v>
      </c>
      <c r="B611" s="10">
        <v>345</v>
      </c>
      <c r="C611" s="13" t="s">
        <v>124</v>
      </c>
      <c r="D611" s="13" t="s">
        <v>106</v>
      </c>
      <c r="E611" s="13" t="s">
        <v>466</v>
      </c>
      <c r="F611" s="13" t="s">
        <v>274</v>
      </c>
      <c r="G611" s="179">
        <f>G612</f>
        <v>2058177.8</v>
      </c>
    </row>
    <row r="612" spans="1:7" ht="37.5">
      <c r="A612" s="12" t="s">
        <v>30</v>
      </c>
      <c r="B612" s="10">
        <v>345</v>
      </c>
      <c r="C612" s="13" t="s">
        <v>124</v>
      </c>
      <c r="D612" s="13" t="s">
        <v>106</v>
      </c>
      <c r="E612" s="13" t="s">
        <v>466</v>
      </c>
      <c r="F612" s="13" t="s">
        <v>31</v>
      </c>
      <c r="G612" s="179">
        <v>2058177.8</v>
      </c>
    </row>
    <row r="613" spans="1:7" ht="18.75">
      <c r="A613" s="230" t="s">
        <v>326</v>
      </c>
      <c r="B613" s="10">
        <v>345</v>
      </c>
      <c r="C613" s="13" t="s">
        <v>124</v>
      </c>
      <c r="D613" s="13" t="s">
        <v>106</v>
      </c>
      <c r="E613" s="13" t="s">
        <v>466</v>
      </c>
      <c r="F613" s="13" t="s">
        <v>275</v>
      </c>
      <c r="G613" s="179">
        <f>G614</f>
        <v>353922.2</v>
      </c>
    </row>
    <row r="614" spans="1:7" ht="37.5">
      <c r="A614" s="39" t="s">
        <v>29</v>
      </c>
      <c r="B614" s="10">
        <v>345</v>
      </c>
      <c r="C614" s="13" t="s">
        <v>124</v>
      </c>
      <c r="D614" s="13" t="s">
        <v>106</v>
      </c>
      <c r="E614" s="13" t="s">
        <v>466</v>
      </c>
      <c r="F614" s="8" t="s">
        <v>28</v>
      </c>
      <c r="G614" s="179">
        <v>353922.2</v>
      </c>
    </row>
    <row r="615" spans="1:7" ht="18.75">
      <c r="A615" s="1" t="s">
        <v>116</v>
      </c>
      <c r="B615" s="7">
        <v>345</v>
      </c>
      <c r="C615" s="14" t="s">
        <v>106</v>
      </c>
      <c r="D615" s="13" t="s">
        <v>96</v>
      </c>
      <c r="E615" s="13" t="s">
        <v>97</v>
      </c>
      <c r="F615" s="13" t="s">
        <v>98</v>
      </c>
      <c r="G615" s="179">
        <f>G616+G622+G628</f>
        <v>2649669</v>
      </c>
    </row>
    <row r="616" spans="1:7" ht="18.75">
      <c r="A616" s="1" t="s">
        <v>331</v>
      </c>
      <c r="B616" s="10">
        <v>345</v>
      </c>
      <c r="C616" s="14" t="s">
        <v>106</v>
      </c>
      <c r="D616" s="13" t="s">
        <v>89</v>
      </c>
      <c r="E616" s="13" t="s">
        <v>97</v>
      </c>
      <c r="F616" s="13" t="s">
        <v>98</v>
      </c>
      <c r="G616" s="179">
        <f>G617</f>
        <v>469700</v>
      </c>
    </row>
    <row r="617" spans="1:7" ht="37.5">
      <c r="A617" s="1" t="s">
        <v>264</v>
      </c>
      <c r="B617" s="10">
        <v>345</v>
      </c>
      <c r="C617" s="14" t="s">
        <v>106</v>
      </c>
      <c r="D617" s="13" t="s">
        <v>89</v>
      </c>
      <c r="E617" s="13" t="s">
        <v>397</v>
      </c>
      <c r="F617" s="13" t="s">
        <v>98</v>
      </c>
      <c r="G617" s="179">
        <f>G618+G620</f>
        <v>469700</v>
      </c>
    </row>
    <row r="618" spans="1:7" ht="75">
      <c r="A618" s="231" t="s">
        <v>325</v>
      </c>
      <c r="B618" s="10">
        <v>345</v>
      </c>
      <c r="C618" s="14" t="s">
        <v>106</v>
      </c>
      <c r="D618" s="13" t="s">
        <v>89</v>
      </c>
      <c r="E618" s="13" t="s">
        <v>397</v>
      </c>
      <c r="F618" s="13" t="s">
        <v>274</v>
      </c>
      <c r="G618" s="179">
        <f>G619</f>
        <v>394320</v>
      </c>
    </row>
    <row r="619" spans="1:7" ht="37.5">
      <c r="A619" s="12" t="s">
        <v>30</v>
      </c>
      <c r="B619" s="10">
        <v>345</v>
      </c>
      <c r="C619" s="14" t="s">
        <v>106</v>
      </c>
      <c r="D619" s="13" t="s">
        <v>89</v>
      </c>
      <c r="E619" s="13" t="s">
        <v>397</v>
      </c>
      <c r="F619" s="13" t="s">
        <v>31</v>
      </c>
      <c r="G619" s="179">
        <v>394320</v>
      </c>
    </row>
    <row r="620" spans="1:7" ht="18.75">
      <c r="A620" s="230" t="s">
        <v>326</v>
      </c>
      <c r="B620" s="10">
        <v>345</v>
      </c>
      <c r="C620" s="14" t="s">
        <v>106</v>
      </c>
      <c r="D620" s="13" t="s">
        <v>89</v>
      </c>
      <c r="E620" s="13" t="s">
        <v>397</v>
      </c>
      <c r="F620" s="13" t="s">
        <v>275</v>
      </c>
      <c r="G620" s="179">
        <f>G621</f>
        <v>75380</v>
      </c>
    </row>
    <row r="621" spans="1:7" ht="37.5">
      <c r="A621" s="39" t="s">
        <v>29</v>
      </c>
      <c r="B621" s="10">
        <v>345</v>
      </c>
      <c r="C621" s="14" t="s">
        <v>106</v>
      </c>
      <c r="D621" s="13" t="s">
        <v>89</v>
      </c>
      <c r="E621" s="13" t="s">
        <v>397</v>
      </c>
      <c r="F621" s="8" t="s">
        <v>28</v>
      </c>
      <c r="G621" s="179">
        <v>75380</v>
      </c>
    </row>
    <row r="622" spans="1:7" ht="18.75">
      <c r="A622" s="1" t="s">
        <v>234</v>
      </c>
      <c r="B622" s="10">
        <v>345</v>
      </c>
      <c r="C622" s="13" t="s">
        <v>106</v>
      </c>
      <c r="D622" s="13" t="s">
        <v>119</v>
      </c>
      <c r="E622" s="13" t="s">
        <v>97</v>
      </c>
      <c r="F622" s="13" t="s">
        <v>98</v>
      </c>
      <c r="G622" s="179">
        <f>G623</f>
        <v>53900</v>
      </c>
    </row>
    <row r="623" spans="1:7" ht="18.75">
      <c r="A623" s="1" t="s">
        <v>235</v>
      </c>
      <c r="B623" s="7">
        <v>345</v>
      </c>
      <c r="C623" s="13" t="s">
        <v>106</v>
      </c>
      <c r="D623" s="13" t="s">
        <v>119</v>
      </c>
      <c r="E623" s="13" t="s">
        <v>268</v>
      </c>
      <c r="F623" s="13" t="s">
        <v>98</v>
      </c>
      <c r="G623" s="179">
        <f>G624+G626</f>
        <v>53900</v>
      </c>
    </row>
    <row r="624" spans="1:7" ht="75">
      <c r="A624" s="231" t="s">
        <v>325</v>
      </c>
      <c r="B624" s="10">
        <v>345</v>
      </c>
      <c r="C624" s="13" t="s">
        <v>106</v>
      </c>
      <c r="D624" s="13" t="s">
        <v>119</v>
      </c>
      <c r="E624" s="13" t="s">
        <v>268</v>
      </c>
      <c r="F624" s="13" t="s">
        <v>274</v>
      </c>
      <c r="G624" s="179">
        <f>G625</f>
        <v>42960</v>
      </c>
    </row>
    <row r="625" spans="1:7" ht="37.5">
      <c r="A625" s="12" t="s">
        <v>30</v>
      </c>
      <c r="B625" s="10">
        <v>345</v>
      </c>
      <c r="C625" s="13" t="s">
        <v>106</v>
      </c>
      <c r="D625" s="13" t="s">
        <v>119</v>
      </c>
      <c r="E625" s="13" t="s">
        <v>268</v>
      </c>
      <c r="F625" s="13" t="s">
        <v>31</v>
      </c>
      <c r="G625" s="179">
        <v>42960</v>
      </c>
    </row>
    <row r="626" spans="1:7" ht="18.75">
      <c r="A626" s="230" t="s">
        <v>326</v>
      </c>
      <c r="B626" s="10">
        <v>345</v>
      </c>
      <c r="C626" s="13" t="s">
        <v>106</v>
      </c>
      <c r="D626" s="13" t="s">
        <v>119</v>
      </c>
      <c r="E626" s="13" t="s">
        <v>268</v>
      </c>
      <c r="F626" s="13" t="s">
        <v>275</v>
      </c>
      <c r="G626" s="179">
        <f>G627</f>
        <v>10940</v>
      </c>
    </row>
    <row r="627" spans="1:7" ht="37.5">
      <c r="A627" s="39" t="s">
        <v>29</v>
      </c>
      <c r="B627" s="10">
        <v>345</v>
      </c>
      <c r="C627" s="13" t="s">
        <v>106</v>
      </c>
      <c r="D627" s="13" t="s">
        <v>119</v>
      </c>
      <c r="E627" s="13" t="s">
        <v>268</v>
      </c>
      <c r="F627" s="8" t="s">
        <v>28</v>
      </c>
      <c r="G627" s="179">
        <v>10940</v>
      </c>
    </row>
    <row r="628" spans="1:7" ht="18.75">
      <c r="A628" s="1" t="s">
        <v>117</v>
      </c>
      <c r="B628" s="7">
        <v>345</v>
      </c>
      <c r="C628" s="13" t="s">
        <v>106</v>
      </c>
      <c r="D628" s="13" t="s">
        <v>112</v>
      </c>
      <c r="E628" s="13" t="s">
        <v>97</v>
      </c>
      <c r="F628" s="13" t="s">
        <v>98</v>
      </c>
      <c r="G628" s="179">
        <f>G629+G635+G638</f>
        <v>2126069</v>
      </c>
    </row>
    <row r="629" spans="1:7" ht="18.75">
      <c r="A629" s="1" t="s">
        <v>284</v>
      </c>
      <c r="B629" s="10">
        <v>345</v>
      </c>
      <c r="C629" s="13" t="s">
        <v>106</v>
      </c>
      <c r="D629" s="13" t="s">
        <v>112</v>
      </c>
      <c r="E629" s="11" t="s">
        <v>118</v>
      </c>
      <c r="F629" s="8" t="s">
        <v>98</v>
      </c>
      <c r="G629" s="179">
        <f>G630</f>
        <v>875000</v>
      </c>
    </row>
    <row r="630" spans="1:7" ht="37.5">
      <c r="A630" s="12" t="s">
        <v>64</v>
      </c>
      <c r="B630" s="10">
        <v>345</v>
      </c>
      <c r="C630" s="13" t="s">
        <v>106</v>
      </c>
      <c r="D630" s="13" t="s">
        <v>112</v>
      </c>
      <c r="E630" s="11" t="s">
        <v>363</v>
      </c>
      <c r="F630" s="8" t="s">
        <v>98</v>
      </c>
      <c r="G630" s="179">
        <f>G631+G633</f>
        <v>875000</v>
      </c>
    </row>
    <row r="631" spans="1:7" ht="37.5">
      <c r="A631" s="1" t="s">
        <v>276</v>
      </c>
      <c r="B631" s="10">
        <v>345</v>
      </c>
      <c r="C631" s="13" t="s">
        <v>106</v>
      </c>
      <c r="D631" s="13" t="s">
        <v>112</v>
      </c>
      <c r="E631" s="11" t="s">
        <v>363</v>
      </c>
      <c r="F631" s="13" t="s">
        <v>275</v>
      </c>
      <c r="G631" s="179">
        <f>G632</f>
        <v>83000</v>
      </c>
    </row>
    <row r="632" spans="1:7" ht="37.5">
      <c r="A632" s="39" t="s">
        <v>29</v>
      </c>
      <c r="B632" s="10">
        <v>345</v>
      </c>
      <c r="C632" s="13" t="s">
        <v>106</v>
      </c>
      <c r="D632" s="13" t="s">
        <v>112</v>
      </c>
      <c r="E632" s="11" t="s">
        <v>363</v>
      </c>
      <c r="F632" s="8" t="s">
        <v>28</v>
      </c>
      <c r="G632" s="179">
        <v>83000</v>
      </c>
    </row>
    <row r="633" spans="1:7" ht="18.75">
      <c r="A633" s="1" t="s">
        <v>279</v>
      </c>
      <c r="B633" s="10">
        <v>345</v>
      </c>
      <c r="C633" s="13" t="s">
        <v>106</v>
      </c>
      <c r="D633" s="13" t="s">
        <v>112</v>
      </c>
      <c r="E633" s="11" t="s">
        <v>363</v>
      </c>
      <c r="F633" s="13" t="s">
        <v>280</v>
      </c>
      <c r="G633" s="179">
        <f>G634</f>
        <v>792000</v>
      </c>
    </row>
    <row r="634" spans="1:7" ht="37.5">
      <c r="A634" s="1" t="s">
        <v>66</v>
      </c>
      <c r="B634" s="10">
        <v>345</v>
      </c>
      <c r="C634" s="13" t="s">
        <v>106</v>
      </c>
      <c r="D634" s="13" t="s">
        <v>112</v>
      </c>
      <c r="E634" s="11" t="s">
        <v>363</v>
      </c>
      <c r="F634" s="13" t="s">
        <v>65</v>
      </c>
      <c r="G634" s="179">
        <v>792000</v>
      </c>
    </row>
    <row r="635" spans="1:7" s="243" customFormat="1" ht="37.5" hidden="1">
      <c r="A635" s="201" t="s">
        <v>332</v>
      </c>
      <c r="B635" s="239">
        <v>345</v>
      </c>
      <c r="C635" s="240" t="s">
        <v>106</v>
      </c>
      <c r="D635" s="240" t="s">
        <v>112</v>
      </c>
      <c r="E635" s="241" t="s">
        <v>333</v>
      </c>
      <c r="F635" s="240" t="s">
        <v>98</v>
      </c>
      <c r="G635" s="242">
        <f>G636</f>
        <v>0</v>
      </c>
    </row>
    <row r="636" spans="1:7" s="243" customFormat="1" ht="37.5" hidden="1">
      <c r="A636" s="244" t="s">
        <v>73</v>
      </c>
      <c r="B636" s="239">
        <v>345</v>
      </c>
      <c r="C636" s="240" t="s">
        <v>106</v>
      </c>
      <c r="D636" s="240" t="s">
        <v>112</v>
      </c>
      <c r="E636" s="241" t="s">
        <v>333</v>
      </c>
      <c r="F636" s="240" t="s">
        <v>283</v>
      </c>
      <c r="G636" s="242">
        <f>G637</f>
        <v>0</v>
      </c>
    </row>
    <row r="637" spans="1:7" s="243" customFormat="1" ht="37.5" hidden="1">
      <c r="A637" s="201" t="s">
        <v>322</v>
      </c>
      <c r="B637" s="239">
        <v>345</v>
      </c>
      <c r="C637" s="240" t="s">
        <v>106</v>
      </c>
      <c r="D637" s="240" t="s">
        <v>112</v>
      </c>
      <c r="E637" s="241" t="s">
        <v>333</v>
      </c>
      <c r="F637" s="240" t="s">
        <v>334</v>
      </c>
      <c r="G637" s="242"/>
    </row>
    <row r="638" spans="1:7" ht="37.5">
      <c r="A638" s="12" t="s">
        <v>239</v>
      </c>
      <c r="B638" s="10">
        <v>345</v>
      </c>
      <c r="C638" s="13" t="s">
        <v>106</v>
      </c>
      <c r="D638" s="13" t="s">
        <v>112</v>
      </c>
      <c r="E638" s="11" t="s">
        <v>240</v>
      </c>
      <c r="F638" s="13" t="s">
        <v>98</v>
      </c>
      <c r="G638" s="179">
        <f>G639</f>
        <v>1251069</v>
      </c>
    </row>
    <row r="639" spans="1:7" ht="37.5">
      <c r="A639" s="12" t="s">
        <v>73</v>
      </c>
      <c r="B639" s="10">
        <v>345</v>
      </c>
      <c r="C639" s="13" t="s">
        <v>106</v>
      </c>
      <c r="D639" s="13" t="s">
        <v>112</v>
      </c>
      <c r="E639" s="11" t="s">
        <v>240</v>
      </c>
      <c r="F639" s="13" t="s">
        <v>283</v>
      </c>
      <c r="G639" s="179">
        <f>G640</f>
        <v>1251069</v>
      </c>
    </row>
    <row r="640" spans="1:7" ht="18.75">
      <c r="A640" s="12" t="s">
        <v>289</v>
      </c>
      <c r="B640" s="10">
        <v>345</v>
      </c>
      <c r="C640" s="13" t="s">
        <v>106</v>
      </c>
      <c r="D640" s="13" t="s">
        <v>112</v>
      </c>
      <c r="E640" s="11" t="s">
        <v>240</v>
      </c>
      <c r="F640" s="13" t="s">
        <v>285</v>
      </c>
      <c r="G640" s="179">
        <f>G641</f>
        <v>1251069</v>
      </c>
    </row>
    <row r="641" spans="1:7" ht="56.25">
      <c r="A641" s="12" t="s">
        <v>290</v>
      </c>
      <c r="B641" s="10">
        <v>345</v>
      </c>
      <c r="C641" s="13" t="s">
        <v>106</v>
      </c>
      <c r="D641" s="13" t="s">
        <v>112</v>
      </c>
      <c r="E641" s="11" t="s">
        <v>240</v>
      </c>
      <c r="F641" s="13" t="s">
        <v>286</v>
      </c>
      <c r="G641" s="179">
        <v>1251069</v>
      </c>
    </row>
    <row r="642" spans="1:7" s="243" customFormat="1" ht="18.75" hidden="1">
      <c r="A642" s="201" t="s">
        <v>148</v>
      </c>
      <c r="B642" s="245">
        <v>345</v>
      </c>
      <c r="C642" s="246" t="s">
        <v>119</v>
      </c>
      <c r="D642" s="240" t="s">
        <v>96</v>
      </c>
      <c r="E642" s="240" t="s">
        <v>97</v>
      </c>
      <c r="F642" s="240" t="s">
        <v>98</v>
      </c>
      <c r="G642" s="242">
        <f>G643</f>
        <v>0</v>
      </c>
    </row>
    <row r="643" spans="1:7" s="243" customFormat="1" ht="18.75" hidden="1">
      <c r="A643" s="201" t="s">
        <v>180</v>
      </c>
      <c r="B643" s="245">
        <v>345</v>
      </c>
      <c r="C643" s="240" t="s">
        <v>119</v>
      </c>
      <c r="D643" s="240" t="s">
        <v>101</v>
      </c>
      <c r="E643" s="240" t="s">
        <v>97</v>
      </c>
      <c r="F643" s="240" t="s">
        <v>98</v>
      </c>
      <c r="G643" s="242">
        <f>G644</f>
        <v>0</v>
      </c>
    </row>
    <row r="644" spans="1:7" s="243" customFormat="1" ht="18.75" hidden="1">
      <c r="A644" s="201" t="s">
        <v>284</v>
      </c>
      <c r="B644" s="245">
        <v>345</v>
      </c>
      <c r="C644" s="246" t="s">
        <v>119</v>
      </c>
      <c r="D644" s="240" t="s">
        <v>101</v>
      </c>
      <c r="E644" s="241" t="s">
        <v>118</v>
      </c>
      <c r="F644" s="247" t="s">
        <v>98</v>
      </c>
      <c r="G644" s="242">
        <f>G645</f>
        <v>0</v>
      </c>
    </row>
    <row r="645" spans="1:7" s="243" customFormat="1" ht="56.25" hidden="1">
      <c r="A645" s="201" t="s">
        <v>360</v>
      </c>
      <c r="B645" s="245">
        <v>345</v>
      </c>
      <c r="C645" s="246" t="s">
        <v>119</v>
      </c>
      <c r="D645" s="240" t="s">
        <v>101</v>
      </c>
      <c r="E645" s="241" t="s">
        <v>364</v>
      </c>
      <c r="F645" s="247" t="s">
        <v>98</v>
      </c>
      <c r="G645" s="242">
        <f>G646</f>
        <v>0</v>
      </c>
    </row>
    <row r="646" spans="1:7" s="243" customFormat="1" ht="18.75" hidden="1">
      <c r="A646" s="201" t="s">
        <v>276</v>
      </c>
      <c r="B646" s="245">
        <v>345</v>
      </c>
      <c r="C646" s="246" t="s">
        <v>119</v>
      </c>
      <c r="D646" s="240" t="s">
        <v>101</v>
      </c>
      <c r="E646" s="241" t="s">
        <v>364</v>
      </c>
      <c r="F646" s="247" t="s">
        <v>275</v>
      </c>
      <c r="G646" s="242">
        <f>G647</f>
        <v>0</v>
      </c>
    </row>
    <row r="647" spans="1:7" s="243" customFormat="1" ht="37.5" hidden="1">
      <c r="A647" s="248" t="s">
        <v>29</v>
      </c>
      <c r="B647" s="245">
        <v>345</v>
      </c>
      <c r="C647" s="246" t="s">
        <v>119</v>
      </c>
      <c r="D647" s="240" t="s">
        <v>101</v>
      </c>
      <c r="E647" s="241" t="s">
        <v>364</v>
      </c>
      <c r="F647" s="247" t="s">
        <v>28</v>
      </c>
      <c r="G647" s="242"/>
    </row>
    <row r="648" spans="1:7" ht="18.75">
      <c r="A648" s="12" t="s">
        <v>265</v>
      </c>
      <c r="B648" s="10">
        <v>345</v>
      </c>
      <c r="C648" s="13" t="s">
        <v>90</v>
      </c>
      <c r="D648" s="13" t="s">
        <v>96</v>
      </c>
      <c r="E648" s="11" t="s">
        <v>97</v>
      </c>
      <c r="F648" s="13" t="s">
        <v>98</v>
      </c>
      <c r="G648" s="179">
        <f>G649</f>
        <v>390600</v>
      </c>
    </row>
    <row r="649" spans="1:7" ht="18.75">
      <c r="A649" s="12" t="s">
        <v>266</v>
      </c>
      <c r="B649" s="10">
        <v>345</v>
      </c>
      <c r="C649" s="13" t="s">
        <v>90</v>
      </c>
      <c r="D649" s="13" t="s">
        <v>119</v>
      </c>
      <c r="E649" s="11" t="s">
        <v>97</v>
      </c>
      <c r="F649" s="13" t="s">
        <v>98</v>
      </c>
      <c r="G649" s="179">
        <f>G650</f>
        <v>390600</v>
      </c>
    </row>
    <row r="650" spans="1:7" ht="37.5">
      <c r="A650" s="12" t="s">
        <v>420</v>
      </c>
      <c r="B650" s="10">
        <v>345</v>
      </c>
      <c r="C650" s="13" t="s">
        <v>90</v>
      </c>
      <c r="D650" s="13" t="s">
        <v>119</v>
      </c>
      <c r="E650" s="11" t="s">
        <v>421</v>
      </c>
      <c r="F650" s="13" t="s">
        <v>98</v>
      </c>
      <c r="G650" s="179">
        <f>G651</f>
        <v>390600</v>
      </c>
    </row>
    <row r="651" spans="1:7" ht="56.25">
      <c r="A651" s="199" t="s">
        <v>422</v>
      </c>
      <c r="B651" s="10">
        <v>345</v>
      </c>
      <c r="C651" s="13" t="s">
        <v>90</v>
      </c>
      <c r="D651" s="13" t="s">
        <v>119</v>
      </c>
      <c r="E651" s="11" t="s">
        <v>423</v>
      </c>
      <c r="F651" s="13" t="s">
        <v>98</v>
      </c>
      <c r="G651" s="179">
        <f>G652</f>
        <v>390600</v>
      </c>
    </row>
    <row r="652" spans="1:7" ht="37.5">
      <c r="A652" s="199" t="s">
        <v>249</v>
      </c>
      <c r="B652" s="10">
        <v>345</v>
      </c>
      <c r="C652" s="13" t="s">
        <v>90</v>
      </c>
      <c r="D652" s="13" t="s">
        <v>119</v>
      </c>
      <c r="E652" s="11" t="s">
        <v>424</v>
      </c>
      <c r="F652" s="13" t="s">
        <v>98</v>
      </c>
      <c r="G652" s="179">
        <f>G653+G655</f>
        <v>390600</v>
      </c>
    </row>
    <row r="653" spans="1:7" ht="75">
      <c r="A653" s="231" t="s">
        <v>325</v>
      </c>
      <c r="B653" s="10">
        <v>345</v>
      </c>
      <c r="C653" s="13" t="s">
        <v>90</v>
      </c>
      <c r="D653" s="13" t="s">
        <v>119</v>
      </c>
      <c r="E653" s="11" t="s">
        <v>424</v>
      </c>
      <c r="F653" s="13" t="s">
        <v>274</v>
      </c>
      <c r="G653" s="179">
        <f>G654</f>
        <v>381610</v>
      </c>
    </row>
    <row r="654" spans="1:7" ht="37.5">
      <c r="A654" s="12" t="s">
        <v>30</v>
      </c>
      <c r="B654" s="10">
        <v>345</v>
      </c>
      <c r="C654" s="13" t="s">
        <v>90</v>
      </c>
      <c r="D654" s="13" t="s">
        <v>119</v>
      </c>
      <c r="E654" s="11" t="s">
        <v>424</v>
      </c>
      <c r="F654" s="13" t="s">
        <v>31</v>
      </c>
      <c r="G654" s="179">
        <v>381610</v>
      </c>
    </row>
    <row r="655" spans="1:7" ht="18.75">
      <c r="A655" s="230" t="s">
        <v>326</v>
      </c>
      <c r="B655" s="10">
        <v>345</v>
      </c>
      <c r="C655" s="13" t="s">
        <v>90</v>
      </c>
      <c r="D655" s="13" t="s">
        <v>119</v>
      </c>
      <c r="E655" s="11" t="s">
        <v>424</v>
      </c>
      <c r="F655" s="13" t="s">
        <v>275</v>
      </c>
      <c r="G655" s="179">
        <f>G656</f>
        <v>8990</v>
      </c>
    </row>
    <row r="656" spans="1:7" ht="37.5">
      <c r="A656" s="39" t="s">
        <v>29</v>
      </c>
      <c r="B656" s="10">
        <v>345</v>
      </c>
      <c r="C656" s="13" t="s">
        <v>90</v>
      </c>
      <c r="D656" s="13" t="s">
        <v>119</v>
      </c>
      <c r="E656" s="11" t="s">
        <v>424</v>
      </c>
      <c r="F656" s="8" t="s">
        <v>28</v>
      </c>
      <c r="G656" s="179">
        <v>8990</v>
      </c>
    </row>
    <row r="657" spans="1:7" ht="18.75">
      <c r="A657" s="12" t="s">
        <v>120</v>
      </c>
      <c r="B657" s="7">
        <v>345</v>
      </c>
      <c r="C657" s="11" t="s">
        <v>110</v>
      </c>
      <c r="D657" s="11" t="s">
        <v>96</v>
      </c>
      <c r="E657" s="11" t="s">
        <v>97</v>
      </c>
      <c r="F657" s="11" t="s">
        <v>98</v>
      </c>
      <c r="G657" s="179">
        <f>G658</f>
        <v>200000</v>
      </c>
    </row>
    <row r="658" spans="1:7" ht="18.75">
      <c r="A658" s="12" t="s">
        <v>155</v>
      </c>
      <c r="B658" s="10">
        <v>345</v>
      </c>
      <c r="C658" s="11" t="s">
        <v>110</v>
      </c>
      <c r="D658" s="11" t="s">
        <v>110</v>
      </c>
      <c r="E658" s="11" t="s">
        <v>97</v>
      </c>
      <c r="F658" s="11" t="s">
        <v>98</v>
      </c>
      <c r="G658" s="179">
        <f>G659</f>
        <v>200000</v>
      </c>
    </row>
    <row r="659" spans="1:7" ht="18.75">
      <c r="A659" s="1" t="s">
        <v>284</v>
      </c>
      <c r="B659" s="7">
        <v>345</v>
      </c>
      <c r="C659" s="11" t="s">
        <v>110</v>
      </c>
      <c r="D659" s="11" t="s">
        <v>110</v>
      </c>
      <c r="E659" s="11" t="s">
        <v>118</v>
      </c>
      <c r="F659" s="8" t="s">
        <v>98</v>
      </c>
      <c r="G659" s="179">
        <f>G660</f>
        <v>200000</v>
      </c>
    </row>
    <row r="660" spans="1:7" ht="56.25">
      <c r="A660" s="1" t="s">
        <v>335</v>
      </c>
      <c r="B660" s="10">
        <v>345</v>
      </c>
      <c r="C660" s="11" t="s">
        <v>110</v>
      </c>
      <c r="D660" s="11" t="s">
        <v>110</v>
      </c>
      <c r="E660" s="11" t="s">
        <v>336</v>
      </c>
      <c r="F660" s="13" t="s">
        <v>98</v>
      </c>
      <c r="G660" s="179">
        <f>G661</f>
        <v>200000</v>
      </c>
    </row>
    <row r="661" spans="1:7" ht="37.5">
      <c r="A661" s="1" t="s">
        <v>276</v>
      </c>
      <c r="B661" s="7">
        <v>345</v>
      </c>
      <c r="C661" s="11" t="s">
        <v>110</v>
      </c>
      <c r="D661" s="11" t="s">
        <v>110</v>
      </c>
      <c r="E661" s="11" t="s">
        <v>336</v>
      </c>
      <c r="F661" s="13" t="s">
        <v>275</v>
      </c>
      <c r="G661" s="179">
        <f>G662</f>
        <v>200000</v>
      </c>
    </row>
    <row r="662" spans="1:7" ht="37.5">
      <c r="A662" s="39" t="s">
        <v>29</v>
      </c>
      <c r="B662" s="7">
        <v>345</v>
      </c>
      <c r="C662" s="14" t="s">
        <v>119</v>
      </c>
      <c r="D662" s="13" t="s">
        <v>101</v>
      </c>
      <c r="E662" s="11" t="s">
        <v>336</v>
      </c>
      <c r="F662" s="8" t="s">
        <v>28</v>
      </c>
      <c r="G662" s="179">
        <v>200000</v>
      </c>
    </row>
    <row r="663" spans="1:7" ht="18.75">
      <c r="A663" s="1" t="s">
        <v>152</v>
      </c>
      <c r="B663" s="7">
        <v>345</v>
      </c>
      <c r="C663" s="13" t="s">
        <v>123</v>
      </c>
      <c r="D663" s="13" t="s">
        <v>96</v>
      </c>
      <c r="E663" s="13" t="s">
        <v>97</v>
      </c>
      <c r="F663" s="13" t="s">
        <v>98</v>
      </c>
      <c r="G663" s="179">
        <f>G664+G671</f>
        <v>13784472</v>
      </c>
    </row>
    <row r="664" spans="1:7" ht="18.75">
      <c r="A664" s="12" t="s">
        <v>153</v>
      </c>
      <c r="B664" s="10">
        <v>345</v>
      </c>
      <c r="C664" s="43">
        <v>10</v>
      </c>
      <c r="D664" s="11" t="s">
        <v>124</v>
      </c>
      <c r="E664" s="13" t="s">
        <v>97</v>
      </c>
      <c r="F664" s="13" t="s">
        <v>98</v>
      </c>
      <c r="G664" s="179">
        <f>G665</f>
        <v>8113367</v>
      </c>
    </row>
    <row r="665" spans="1:7" ht="18.75">
      <c r="A665" s="1" t="s">
        <v>284</v>
      </c>
      <c r="B665" s="7">
        <v>345</v>
      </c>
      <c r="C665" s="11" t="s">
        <v>123</v>
      </c>
      <c r="D665" s="13" t="s">
        <v>124</v>
      </c>
      <c r="E665" s="11" t="s">
        <v>118</v>
      </c>
      <c r="F665" s="11" t="s">
        <v>98</v>
      </c>
      <c r="G665" s="179">
        <f>G666</f>
        <v>8113367</v>
      </c>
    </row>
    <row r="666" spans="1:7" ht="42" customHeight="1">
      <c r="A666" s="1" t="s">
        <v>135</v>
      </c>
      <c r="B666" s="7">
        <v>345</v>
      </c>
      <c r="C666" s="11" t="s">
        <v>123</v>
      </c>
      <c r="D666" s="13" t="s">
        <v>124</v>
      </c>
      <c r="E666" s="11" t="s">
        <v>137</v>
      </c>
      <c r="F666" s="11" t="s">
        <v>98</v>
      </c>
      <c r="G666" s="179">
        <f>G667</f>
        <v>8113367</v>
      </c>
    </row>
    <row r="667" spans="1:7" ht="18.75">
      <c r="A667" s="1" t="s">
        <v>311</v>
      </c>
      <c r="B667" s="7">
        <v>345</v>
      </c>
      <c r="C667" s="11" t="s">
        <v>123</v>
      </c>
      <c r="D667" s="13" t="s">
        <v>124</v>
      </c>
      <c r="E667" s="11" t="s">
        <v>137</v>
      </c>
      <c r="F667" s="11" t="s">
        <v>312</v>
      </c>
      <c r="G667" s="179">
        <f>G668</f>
        <v>8113367</v>
      </c>
    </row>
    <row r="668" spans="1:7" ht="37.5">
      <c r="A668" s="1" t="s">
        <v>315</v>
      </c>
      <c r="B668" s="7">
        <v>345</v>
      </c>
      <c r="C668" s="11" t="s">
        <v>123</v>
      </c>
      <c r="D668" s="13" t="s">
        <v>124</v>
      </c>
      <c r="E668" s="11" t="s">
        <v>137</v>
      </c>
      <c r="F668" s="11" t="s">
        <v>316</v>
      </c>
      <c r="G668" s="179">
        <f>G669+G670</f>
        <v>8113367</v>
      </c>
    </row>
    <row r="669" spans="1:7" ht="37.5">
      <c r="A669" s="1" t="s">
        <v>472</v>
      </c>
      <c r="B669" s="7">
        <v>345</v>
      </c>
      <c r="C669" s="11" t="s">
        <v>123</v>
      </c>
      <c r="D669" s="13" t="s">
        <v>124</v>
      </c>
      <c r="E669" s="11" t="s">
        <v>137</v>
      </c>
      <c r="F669" s="11" t="s">
        <v>471</v>
      </c>
      <c r="G669" s="179">
        <v>3712707</v>
      </c>
    </row>
    <row r="670" spans="1:7" ht="18.75">
      <c r="A670" s="1" t="s">
        <v>460</v>
      </c>
      <c r="B670" s="7">
        <v>345</v>
      </c>
      <c r="C670" s="11" t="s">
        <v>123</v>
      </c>
      <c r="D670" s="13" t="s">
        <v>124</v>
      </c>
      <c r="E670" s="11" t="s">
        <v>137</v>
      </c>
      <c r="F670" s="11" t="s">
        <v>461</v>
      </c>
      <c r="G670" s="179">
        <v>4400660</v>
      </c>
    </row>
    <row r="671" spans="1:7" ht="18.75">
      <c r="A671" s="16" t="s">
        <v>186</v>
      </c>
      <c r="B671" s="7">
        <v>345</v>
      </c>
      <c r="C671" s="13" t="s">
        <v>123</v>
      </c>
      <c r="D671" s="13" t="s">
        <v>90</v>
      </c>
      <c r="E671" s="11" t="s">
        <v>97</v>
      </c>
      <c r="F671" s="13" t="s">
        <v>98</v>
      </c>
      <c r="G671" s="179">
        <f>G672</f>
        <v>5671105</v>
      </c>
    </row>
    <row r="672" spans="1:7" ht="56.25">
      <c r="A672" s="12" t="s">
        <v>247</v>
      </c>
      <c r="B672" s="7">
        <v>345</v>
      </c>
      <c r="C672" s="13" t="s">
        <v>123</v>
      </c>
      <c r="D672" s="13" t="s">
        <v>90</v>
      </c>
      <c r="E672" s="13" t="s">
        <v>248</v>
      </c>
      <c r="F672" s="13" t="s">
        <v>98</v>
      </c>
      <c r="G672" s="179">
        <f>G673</f>
        <v>5671105</v>
      </c>
    </row>
    <row r="673" spans="1:7" ht="37.5">
      <c r="A673" s="12" t="s">
        <v>73</v>
      </c>
      <c r="B673" s="7">
        <v>345</v>
      </c>
      <c r="C673" s="13" t="s">
        <v>123</v>
      </c>
      <c r="D673" s="13" t="s">
        <v>90</v>
      </c>
      <c r="E673" s="13" t="s">
        <v>248</v>
      </c>
      <c r="F673" s="13" t="s">
        <v>283</v>
      </c>
      <c r="G673" s="179">
        <f>G674</f>
        <v>5671105</v>
      </c>
    </row>
    <row r="674" spans="1:7" ht="18.75">
      <c r="A674" s="12" t="s">
        <v>289</v>
      </c>
      <c r="B674" s="7">
        <v>345</v>
      </c>
      <c r="C674" s="13" t="s">
        <v>123</v>
      </c>
      <c r="D674" s="13" t="s">
        <v>90</v>
      </c>
      <c r="E674" s="13" t="s">
        <v>248</v>
      </c>
      <c r="F674" s="13" t="s">
        <v>285</v>
      </c>
      <c r="G674" s="179">
        <f>G675</f>
        <v>5671105</v>
      </c>
    </row>
    <row r="675" spans="1:7" ht="56.25">
      <c r="A675" s="12" t="s">
        <v>290</v>
      </c>
      <c r="B675" s="7">
        <v>345</v>
      </c>
      <c r="C675" s="13" t="s">
        <v>123</v>
      </c>
      <c r="D675" s="13" t="s">
        <v>90</v>
      </c>
      <c r="E675" s="13" t="s">
        <v>248</v>
      </c>
      <c r="F675" s="13" t="s">
        <v>286</v>
      </c>
      <c r="G675" s="179">
        <v>5671105</v>
      </c>
    </row>
    <row r="676" spans="1:7" ht="18.75">
      <c r="A676" s="1" t="s">
        <v>204</v>
      </c>
      <c r="B676" s="7">
        <v>345</v>
      </c>
      <c r="C676" s="13" t="s">
        <v>227</v>
      </c>
      <c r="D676" s="13" t="s">
        <v>96</v>
      </c>
      <c r="E676" s="11" t="s">
        <v>97</v>
      </c>
      <c r="F676" s="13" t="s">
        <v>98</v>
      </c>
      <c r="G676" s="179">
        <f>G677</f>
        <v>4738564.18</v>
      </c>
    </row>
    <row r="677" spans="1:7" ht="18.75" customHeight="1">
      <c r="A677" s="1" t="s">
        <v>228</v>
      </c>
      <c r="B677" s="7">
        <v>345</v>
      </c>
      <c r="C677" s="13" t="s">
        <v>227</v>
      </c>
      <c r="D677" s="13" t="s">
        <v>89</v>
      </c>
      <c r="E677" s="11" t="s">
        <v>97</v>
      </c>
      <c r="F677" s="13" t="s">
        <v>98</v>
      </c>
      <c r="G677" s="179">
        <f>G678</f>
        <v>4738564.18</v>
      </c>
    </row>
    <row r="678" spans="1:7" ht="18.75">
      <c r="A678" s="1" t="s">
        <v>206</v>
      </c>
      <c r="B678" s="7">
        <v>345</v>
      </c>
      <c r="C678" s="13" t="s">
        <v>227</v>
      </c>
      <c r="D678" s="13" t="s">
        <v>89</v>
      </c>
      <c r="E678" s="13" t="s">
        <v>207</v>
      </c>
      <c r="F678" s="13" t="s">
        <v>98</v>
      </c>
      <c r="G678" s="179">
        <f>G679</f>
        <v>4738564.18</v>
      </c>
    </row>
    <row r="679" spans="1:7" ht="18.75">
      <c r="A679" s="1" t="s">
        <v>208</v>
      </c>
      <c r="B679" s="7">
        <v>345</v>
      </c>
      <c r="C679" s="13" t="s">
        <v>227</v>
      </c>
      <c r="D679" s="13" t="s">
        <v>89</v>
      </c>
      <c r="E679" s="13" t="s">
        <v>209</v>
      </c>
      <c r="F679" s="13" t="s">
        <v>98</v>
      </c>
      <c r="G679" s="179">
        <f>G680</f>
        <v>4738564.18</v>
      </c>
    </row>
    <row r="680" spans="1:7" ht="37.5">
      <c r="A680" s="1" t="s">
        <v>337</v>
      </c>
      <c r="B680" s="7">
        <v>345</v>
      </c>
      <c r="C680" s="13" t="s">
        <v>227</v>
      </c>
      <c r="D680" s="13" t="s">
        <v>89</v>
      </c>
      <c r="E680" s="13" t="s">
        <v>209</v>
      </c>
      <c r="F680" s="13" t="s">
        <v>338</v>
      </c>
      <c r="G680" s="179">
        <f>G681</f>
        <v>4738564.18</v>
      </c>
    </row>
    <row r="681" spans="1:7" ht="18.75">
      <c r="A681" s="1" t="s">
        <v>339</v>
      </c>
      <c r="B681" s="7">
        <v>345</v>
      </c>
      <c r="C681" s="13" t="s">
        <v>227</v>
      </c>
      <c r="D681" s="13" t="s">
        <v>89</v>
      </c>
      <c r="E681" s="13" t="s">
        <v>209</v>
      </c>
      <c r="F681" s="13" t="s">
        <v>340</v>
      </c>
      <c r="G681" s="179">
        <v>4738564.18</v>
      </c>
    </row>
    <row r="682" spans="1:7" ht="56.25">
      <c r="A682" s="47" t="s">
        <v>341</v>
      </c>
      <c r="B682" s="48">
        <v>347</v>
      </c>
      <c r="C682" s="15" t="s">
        <v>96</v>
      </c>
      <c r="D682" s="15" t="s">
        <v>96</v>
      </c>
      <c r="E682" s="15" t="s">
        <v>97</v>
      </c>
      <c r="F682" s="15" t="s">
        <v>98</v>
      </c>
      <c r="G682" s="187">
        <f>G683</f>
        <v>20911798</v>
      </c>
    </row>
    <row r="683" spans="1:7" ht="37.5">
      <c r="A683" s="39" t="s">
        <v>127</v>
      </c>
      <c r="B683" s="11" t="s">
        <v>342</v>
      </c>
      <c r="C683" s="11" t="s">
        <v>124</v>
      </c>
      <c r="D683" s="8" t="s">
        <v>96</v>
      </c>
      <c r="E683" s="8" t="s">
        <v>97</v>
      </c>
      <c r="F683" s="8" t="s">
        <v>98</v>
      </c>
      <c r="G683" s="170">
        <f>G684</f>
        <v>20911798</v>
      </c>
    </row>
    <row r="684" spans="1:7" ht="56.25">
      <c r="A684" s="39" t="s">
        <v>128</v>
      </c>
      <c r="B684" s="44">
        <v>347</v>
      </c>
      <c r="C684" s="11" t="s">
        <v>124</v>
      </c>
      <c r="D684" s="8" t="s">
        <v>122</v>
      </c>
      <c r="E684" s="8" t="s">
        <v>97</v>
      </c>
      <c r="F684" s="8" t="s">
        <v>98</v>
      </c>
      <c r="G684" s="179">
        <f>G685+G699+G703+G712+G716</f>
        <v>20911798</v>
      </c>
    </row>
    <row r="685" spans="1:7" ht="56.25">
      <c r="A685" s="39" t="s">
        <v>102</v>
      </c>
      <c r="B685" s="11" t="s">
        <v>342</v>
      </c>
      <c r="C685" s="11" t="s">
        <v>124</v>
      </c>
      <c r="D685" s="8" t="s">
        <v>122</v>
      </c>
      <c r="E685" s="8" t="s">
        <v>171</v>
      </c>
      <c r="F685" s="8" t="s">
        <v>98</v>
      </c>
      <c r="G685" s="179">
        <f>G686</f>
        <v>6441485</v>
      </c>
    </row>
    <row r="686" spans="1:7" ht="18.75">
      <c r="A686" s="39" t="s">
        <v>88</v>
      </c>
      <c r="B686" s="44">
        <v>347</v>
      </c>
      <c r="C686" s="11" t="s">
        <v>124</v>
      </c>
      <c r="D686" s="8" t="s">
        <v>122</v>
      </c>
      <c r="E686" s="8" t="s">
        <v>108</v>
      </c>
      <c r="F686" s="8" t="s">
        <v>98</v>
      </c>
      <c r="G686" s="179">
        <f>G687+G694</f>
        <v>6441485</v>
      </c>
    </row>
    <row r="687" spans="1:7" ht="18.75">
      <c r="A687" s="12" t="s">
        <v>211</v>
      </c>
      <c r="B687" s="11" t="s">
        <v>342</v>
      </c>
      <c r="C687" s="13" t="s">
        <v>124</v>
      </c>
      <c r="D687" s="13" t="s">
        <v>122</v>
      </c>
      <c r="E687" s="11" t="s">
        <v>368</v>
      </c>
      <c r="F687" s="13" t="s">
        <v>98</v>
      </c>
      <c r="G687" s="179">
        <f>G688+G690+G692</f>
        <v>4793087</v>
      </c>
    </row>
    <row r="688" spans="1:7" ht="75">
      <c r="A688" s="12" t="s">
        <v>299</v>
      </c>
      <c r="B688" s="44">
        <v>347</v>
      </c>
      <c r="C688" s="13" t="s">
        <v>124</v>
      </c>
      <c r="D688" s="13" t="s">
        <v>122</v>
      </c>
      <c r="E688" s="11" t="s">
        <v>368</v>
      </c>
      <c r="F688" s="13" t="s">
        <v>274</v>
      </c>
      <c r="G688" s="179">
        <f>G689</f>
        <v>3998877</v>
      </c>
    </row>
    <row r="689" spans="1:7" ht="37.5">
      <c r="A689" s="12" t="s">
        <v>30</v>
      </c>
      <c r="B689" s="44">
        <v>347</v>
      </c>
      <c r="C689" s="13" t="s">
        <v>124</v>
      </c>
      <c r="D689" s="13" t="s">
        <v>122</v>
      </c>
      <c r="E689" s="11" t="s">
        <v>368</v>
      </c>
      <c r="F689" s="13" t="s">
        <v>31</v>
      </c>
      <c r="G689" s="179">
        <v>3998877</v>
      </c>
    </row>
    <row r="690" spans="1:7" ht="37.5">
      <c r="A690" s="12" t="s">
        <v>276</v>
      </c>
      <c r="B690" s="44">
        <v>347</v>
      </c>
      <c r="C690" s="13" t="s">
        <v>124</v>
      </c>
      <c r="D690" s="13" t="s">
        <v>122</v>
      </c>
      <c r="E690" s="11" t="s">
        <v>368</v>
      </c>
      <c r="F690" s="13" t="s">
        <v>275</v>
      </c>
      <c r="G690" s="179">
        <f>G691</f>
        <v>632529</v>
      </c>
    </row>
    <row r="691" spans="1:7" ht="37.5">
      <c r="A691" s="39" t="s">
        <v>29</v>
      </c>
      <c r="B691" s="44">
        <v>347</v>
      </c>
      <c r="C691" s="13" t="s">
        <v>124</v>
      </c>
      <c r="D691" s="13" t="s">
        <v>122</v>
      </c>
      <c r="E691" s="11" t="s">
        <v>368</v>
      </c>
      <c r="F691" s="8" t="s">
        <v>28</v>
      </c>
      <c r="G691" s="179">
        <v>632529</v>
      </c>
    </row>
    <row r="692" spans="1:7" ht="18.75">
      <c r="A692" s="12" t="s">
        <v>279</v>
      </c>
      <c r="B692" s="44">
        <v>347</v>
      </c>
      <c r="C692" s="13" t="s">
        <v>124</v>
      </c>
      <c r="D692" s="13" t="s">
        <v>122</v>
      </c>
      <c r="E692" s="11" t="s">
        <v>368</v>
      </c>
      <c r="F692" s="13" t="s">
        <v>280</v>
      </c>
      <c r="G692" s="179">
        <f>G693</f>
        <v>161681</v>
      </c>
    </row>
    <row r="693" spans="1:7" ht="18.75">
      <c r="A693" s="12" t="s">
        <v>282</v>
      </c>
      <c r="B693" s="44">
        <v>347</v>
      </c>
      <c r="C693" s="13" t="s">
        <v>124</v>
      </c>
      <c r="D693" s="13" t="s">
        <v>122</v>
      </c>
      <c r="E693" s="11" t="s">
        <v>368</v>
      </c>
      <c r="F693" s="13" t="s">
        <v>281</v>
      </c>
      <c r="G693" s="179">
        <v>161681</v>
      </c>
    </row>
    <row r="694" spans="1:7" ht="93.75">
      <c r="A694" s="49" t="s">
        <v>53</v>
      </c>
      <c r="B694" s="11" t="s">
        <v>342</v>
      </c>
      <c r="C694" s="11" t="s">
        <v>124</v>
      </c>
      <c r="D694" s="8" t="s">
        <v>122</v>
      </c>
      <c r="E694" s="8" t="s">
        <v>257</v>
      </c>
      <c r="F694" s="8" t="s">
        <v>98</v>
      </c>
      <c r="G694" s="179">
        <f>G695+G697</f>
        <v>1648398</v>
      </c>
    </row>
    <row r="695" spans="1:7" ht="75">
      <c r="A695" s="12" t="s">
        <v>299</v>
      </c>
      <c r="B695" s="11" t="s">
        <v>342</v>
      </c>
      <c r="C695" s="11" t="s">
        <v>124</v>
      </c>
      <c r="D695" s="8" t="s">
        <v>122</v>
      </c>
      <c r="E695" s="8" t="s">
        <v>257</v>
      </c>
      <c r="F695" s="8" t="s">
        <v>274</v>
      </c>
      <c r="G695" s="179">
        <f>G696</f>
        <v>1569380</v>
      </c>
    </row>
    <row r="696" spans="1:7" ht="37.5">
      <c r="A696" s="12" t="s">
        <v>30</v>
      </c>
      <c r="B696" s="11" t="s">
        <v>342</v>
      </c>
      <c r="C696" s="11" t="s">
        <v>124</v>
      </c>
      <c r="D696" s="8" t="s">
        <v>122</v>
      </c>
      <c r="E696" s="8" t="s">
        <v>257</v>
      </c>
      <c r="F696" s="13" t="s">
        <v>31</v>
      </c>
      <c r="G696" s="179">
        <v>1569380</v>
      </c>
    </row>
    <row r="697" spans="1:7" ht="37.5">
      <c r="A697" s="12" t="s">
        <v>276</v>
      </c>
      <c r="B697" s="11" t="s">
        <v>342</v>
      </c>
      <c r="C697" s="11" t="s">
        <v>124</v>
      </c>
      <c r="D697" s="8" t="s">
        <v>122</v>
      </c>
      <c r="E697" s="8" t="s">
        <v>257</v>
      </c>
      <c r="F697" s="8" t="s">
        <v>275</v>
      </c>
      <c r="G697" s="179">
        <f>G698</f>
        <v>79018</v>
      </c>
    </row>
    <row r="698" spans="1:7" ht="37.5">
      <c r="A698" s="39" t="s">
        <v>29</v>
      </c>
      <c r="B698" s="11" t="s">
        <v>342</v>
      </c>
      <c r="C698" s="11" t="s">
        <v>124</v>
      </c>
      <c r="D698" s="8" t="s">
        <v>122</v>
      </c>
      <c r="E698" s="8" t="s">
        <v>257</v>
      </c>
      <c r="F698" s="8" t="s">
        <v>28</v>
      </c>
      <c r="G698" s="179">
        <v>79018</v>
      </c>
    </row>
    <row r="699" spans="1:7" ht="18.75">
      <c r="A699" s="39" t="s">
        <v>129</v>
      </c>
      <c r="B699" s="44">
        <v>347</v>
      </c>
      <c r="C699" s="11" t="s">
        <v>124</v>
      </c>
      <c r="D699" s="8" t="s">
        <v>122</v>
      </c>
      <c r="E699" s="8" t="s">
        <v>396</v>
      </c>
      <c r="F699" s="8" t="s">
        <v>98</v>
      </c>
      <c r="G699" s="179">
        <f>G700</f>
        <v>484132</v>
      </c>
    </row>
    <row r="700" spans="1:7" ht="37.5">
      <c r="A700" s="39" t="s">
        <v>130</v>
      </c>
      <c r="B700" s="11" t="s">
        <v>342</v>
      </c>
      <c r="C700" s="11" t="s">
        <v>124</v>
      </c>
      <c r="D700" s="8" t="s">
        <v>122</v>
      </c>
      <c r="E700" s="8" t="s">
        <v>131</v>
      </c>
      <c r="F700" s="8" t="s">
        <v>98</v>
      </c>
      <c r="G700" s="179">
        <f>G701</f>
        <v>484132</v>
      </c>
    </row>
    <row r="701" spans="1:7" ht="37.5">
      <c r="A701" s="12" t="s">
        <v>276</v>
      </c>
      <c r="B701" s="44">
        <v>347</v>
      </c>
      <c r="C701" s="11" t="s">
        <v>124</v>
      </c>
      <c r="D701" s="8" t="s">
        <v>122</v>
      </c>
      <c r="E701" s="8" t="s">
        <v>131</v>
      </c>
      <c r="F701" s="8" t="s">
        <v>275</v>
      </c>
      <c r="G701" s="179">
        <f>G702</f>
        <v>484132</v>
      </c>
    </row>
    <row r="702" spans="1:7" ht="37.5">
      <c r="A702" s="39" t="s">
        <v>29</v>
      </c>
      <c r="B702" s="44">
        <v>347</v>
      </c>
      <c r="C702" s="11" t="s">
        <v>124</v>
      </c>
      <c r="D702" s="8" t="s">
        <v>122</v>
      </c>
      <c r="E702" s="8" t="s">
        <v>131</v>
      </c>
      <c r="F702" s="8" t="s">
        <v>28</v>
      </c>
      <c r="G702" s="179">
        <v>484132</v>
      </c>
    </row>
    <row r="703" spans="1:7" ht="18.75">
      <c r="A703" s="39" t="s">
        <v>132</v>
      </c>
      <c r="B703" s="11" t="s">
        <v>342</v>
      </c>
      <c r="C703" s="11" t="s">
        <v>124</v>
      </c>
      <c r="D703" s="8" t="s">
        <v>122</v>
      </c>
      <c r="E703" s="8" t="s">
        <v>371</v>
      </c>
      <c r="F703" s="8" t="s">
        <v>98</v>
      </c>
      <c r="G703" s="179">
        <f>G704</f>
        <v>13871738</v>
      </c>
    </row>
    <row r="704" spans="1:7" ht="18.75">
      <c r="A704" s="39" t="s">
        <v>133</v>
      </c>
      <c r="B704" s="44">
        <v>347</v>
      </c>
      <c r="C704" s="11" t="s">
        <v>124</v>
      </c>
      <c r="D704" s="8" t="s">
        <v>122</v>
      </c>
      <c r="E704" s="8" t="s">
        <v>134</v>
      </c>
      <c r="F704" s="8" t="s">
        <v>98</v>
      </c>
      <c r="G704" s="179">
        <f>G705+G708</f>
        <v>13871738</v>
      </c>
    </row>
    <row r="705" spans="1:7" ht="37.5">
      <c r="A705" s="12" t="s">
        <v>73</v>
      </c>
      <c r="B705" s="11" t="s">
        <v>342</v>
      </c>
      <c r="C705" s="11" t="s">
        <v>124</v>
      </c>
      <c r="D705" s="8" t="s">
        <v>122</v>
      </c>
      <c r="E705" s="8" t="s">
        <v>134</v>
      </c>
      <c r="F705" s="8" t="s">
        <v>283</v>
      </c>
      <c r="G705" s="179">
        <f>G706</f>
        <v>10839363</v>
      </c>
    </row>
    <row r="706" spans="1:7" ht="18.75">
      <c r="A706" s="12" t="s">
        <v>74</v>
      </c>
      <c r="B706" s="7">
        <v>347</v>
      </c>
      <c r="C706" s="11" t="s">
        <v>124</v>
      </c>
      <c r="D706" s="8" t="s">
        <v>122</v>
      </c>
      <c r="E706" s="8" t="s">
        <v>134</v>
      </c>
      <c r="F706" s="8" t="s">
        <v>71</v>
      </c>
      <c r="G706" s="179">
        <f>G707</f>
        <v>10839363</v>
      </c>
    </row>
    <row r="707" spans="1:7" ht="56.25">
      <c r="A707" s="12" t="s">
        <v>75</v>
      </c>
      <c r="B707" s="11" t="s">
        <v>342</v>
      </c>
      <c r="C707" s="11" t="s">
        <v>124</v>
      </c>
      <c r="D707" s="8" t="s">
        <v>122</v>
      </c>
      <c r="E707" s="8" t="s">
        <v>134</v>
      </c>
      <c r="F707" s="8" t="s">
        <v>72</v>
      </c>
      <c r="G707" s="179">
        <v>10839363</v>
      </c>
    </row>
    <row r="708" spans="1:7" ht="93.75">
      <c r="A708" s="49" t="s">
        <v>53</v>
      </c>
      <c r="B708" s="11" t="s">
        <v>342</v>
      </c>
      <c r="C708" s="11" t="s">
        <v>124</v>
      </c>
      <c r="D708" s="8" t="s">
        <v>122</v>
      </c>
      <c r="E708" s="8" t="s">
        <v>252</v>
      </c>
      <c r="F708" s="8" t="s">
        <v>98</v>
      </c>
      <c r="G708" s="179">
        <f>G709</f>
        <v>3032375</v>
      </c>
    </row>
    <row r="709" spans="1:7" ht="37.5">
      <c r="A709" s="12" t="s">
        <v>73</v>
      </c>
      <c r="B709" s="11" t="s">
        <v>342</v>
      </c>
      <c r="C709" s="11" t="s">
        <v>124</v>
      </c>
      <c r="D709" s="8" t="s">
        <v>122</v>
      </c>
      <c r="E709" s="8" t="s">
        <v>252</v>
      </c>
      <c r="F709" s="8" t="s">
        <v>283</v>
      </c>
      <c r="G709" s="179">
        <f>G711</f>
        <v>3032375</v>
      </c>
    </row>
    <row r="710" spans="1:7" ht="18.75">
      <c r="A710" s="12" t="s">
        <v>74</v>
      </c>
      <c r="B710" s="11" t="s">
        <v>342</v>
      </c>
      <c r="C710" s="11" t="s">
        <v>124</v>
      </c>
      <c r="D710" s="8" t="s">
        <v>122</v>
      </c>
      <c r="E710" s="8" t="s">
        <v>252</v>
      </c>
      <c r="F710" s="8" t="s">
        <v>71</v>
      </c>
      <c r="G710" s="179">
        <f>G711</f>
        <v>3032375</v>
      </c>
    </row>
    <row r="711" spans="1:7" ht="56.25">
      <c r="A711" s="12" t="s">
        <v>75</v>
      </c>
      <c r="B711" s="11" t="s">
        <v>342</v>
      </c>
      <c r="C711" s="11" t="s">
        <v>124</v>
      </c>
      <c r="D711" s="8" t="s">
        <v>122</v>
      </c>
      <c r="E711" s="8" t="s">
        <v>252</v>
      </c>
      <c r="F711" s="13" t="s">
        <v>72</v>
      </c>
      <c r="G711" s="179">
        <v>3032375</v>
      </c>
    </row>
    <row r="712" spans="1:7" ht="18.75">
      <c r="A712" s="1" t="s">
        <v>284</v>
      </c>
      <c r="B712" s="11" t="s">
        <v>342</v>
      </c>
      <c r="C712" s="13" t="s">
        <v>124</v>
      </c>
      <c r="D712" s="13" t="s">
        <v>122</v>
      </c>
      <c r="E712" s="11" t="s">
        <v>118</v>
      </c>
      <c r="F712" s="13" t="s">
        <v>98</v>
      </c>
      <c r="G712" s="179">
        <f>G713</f>
        <v>3500</v>
      </c>
    </row>
    <row r="713" spans="1:7" ht="37.5">
      <c r="A713" s="1" t="s">
        <v>70</v>
      </c>
      <c r="B713" s="11" t="s">
        <v>342</v>
      </c>
      <c r="C713" s="13" t="s">
        <v>124</v>
      </c>
      <c r="D713" s="13" t="s">
        <v>122</v>
      </c>
      <c r="E713" s="11" t="s">
        <v>216</v>
      </c>
      <c r="F713" s="13" t="s">
        <v>98</v>
      </c>
      <c r="G713" s="179">
        <f>G714</f>
        <v>3500</v>
      </c>
    </row>
    <row r="714" spans="1:7" ht="37.5">
      <c r="A714" s="1" t="s">
        <v>276</v>
      </c>
      <c r="B714" s="11" t="s">
        <v>342</v>
      </c>
      <c r="C714" s="13" t="s">
        <v>124</v>
      </c>
      <c r="D714" s="13" t="s">
        <v>122</v>
      </c>
      <c r="E714" s="11" t="s">
        <v>216</v>
      </c>
      <c r="F714" s="13" t="s">
        <v>275</v>
      </c>
      <c r="G714" s="179">
        <f>G715</f>
        <v>3500</v>
      </c>
    </row>
    <row r="715" spans="1:7" ht="37.5">
      <c r="A715" s="39" t="s">
        <v>29</v>
      </c>
      <c r="B715" s="11" t="s">
        <v>342</v>
      </c>
      <c r="C715" s="13" t="s">
        <v>124</v>
      </c>
      <c r="D715" s="13" t="s">
        <v>122</v>
      </c>
      <c r="E715" s="11" t="s">
        <v>216</v>
      </c>
      <c r="F715" s="8" t="s">
        <v>28</v>
      </c>
      <c r="G715" s="179">
        <v>3500</v>
      </c>
    </row>
    <row r="716" spans="1:7" ht="37.5">
      <c r="A716" s="39" t="s">
        <v>15</v>
      </c>
      <c r="B716" s="11" t="s">
        <v>342</v>
      </c>
      <c r="C716" s="13" t="s">
        <v>124</v>
      </c>
      <c r="D716" s="13" t="s">
        <v>122</v>
      </c>
      <c r="E716" s="11" t="s">
        <v>17</v>
      </c>
      <c r="F716" s="13" t="s">
        <v>98</v>
      </c>
      <c r="G716" s="179">
        <f>G717+G722</f>
        <v>110943</v>
      </c>
    </row>
    <row r="717" spans="1:7" ht="37.5">
      <c r="A717" s="39" t="s">
        <v>23</v>
      </c>
      <c r="B717" s="11" t="s">
        <v>342</v>
      </c>
      <c r="C717" s="13" t="s">
        <v>124</v>
      </c>
      <c r="D717" s="13" t="s">
        <v>122</v>
      </c>
      <c r="E717" s="11" t="s">
        <v>18</v>
      </c>
      <c r="F717" s="13" t="s">
        <v>98</v>
      </c>
      <c r="G717" s="179">
        <f>G718+G720</f>
        <v>25308</v>
      </c>
    </row>
    <row r="718" spans="1:7" ht="75">
      <c r="A718" s="1" t="s">
        <v>67</v>
      </c>
      <c r="B718" s="11" t="s">
        <v>342</v>
      </c>
      <c r="C718" s="13" t="s">
        <v>124</v>
      </c>
      <c r="D718" s="13" t="s">
        <v>122</v>
      </c>
      <c r="E718" s="11" t="s">
        <v>18</v>
      </c>
      <c r="F718" s="13" t="s">
        <v>274</v>
      </c>
      <c r="G718" s="179">
        <f>G719</f>
        <v>15308</v>
      </c>
    </row>
    <row r="719" spans="1:7" ht="37.5">
      <c r="A719" s="12" t="s">
        <v>30</v>
      </c>
      <c r="B719" s="11" t="s">
        <v>342</v>
      </c>
      <c r="C719" s="13" t="s">
        <v>124</v>
      </c>
      <c r="D719" s="13" t="s">
        <v>122</v>
      </c>
      <c r="E719" s="11" t="s">
        <v>18</v>
      </c>
      <c r="F719" s="13" t="s">
        <v>31</v>
      </c>
      <c r="G719" s="179">
        <v>15308</v>
      </c>
    </row>
    <row r="720" spans="1:7" ht="37.5">
      <c r="A720" s="39" t="s">
        <v>276</v>
      </c>
      <c r="B720" s="11" t="s">
        <v>342</v>
      </c>
      <c r="C720" s="13" t="s">
        <v>124</v>
      </c>
      <c r="D720" s="13" t="s">
        <v>122</v>
      </c>
      <c r="E720" s="11" t="s">
        <v>18</v>
      </c>
      <c r="F720" s="13" t="s">
        <v>275</v>
      </c>
      <c r="G720" s="179">
        <f>G721</f>
        <v>10000</v>
      </c>
    </row>
    <row r="721" spans="1:7" ht="37.5">
      <c r="A721" s="39" t="s">
        <v>29</v>
      </c>
      <c r="B721" s="11" t="s">
        <v>342</v>
      </c>
      <c r="C721" s="13" t="s">
        <v>124</v>
      </c>
      <c r="D721" s="13" t="s">
        <v>122</v>
      </c>
      <c r="E721" s="11" t="s">
        <v>18</v>
      </c>
      <c r="F721" s="8" t="s">
        <v>28</v>
      </c>
      <c r="G721" s="179">
        <v>10000</v>
      </c>
    </row>
    <row r="722" spans="1:7" ht="56.25">
      <c r="A722" s="39" t="s">
        <v>24</v>
      </c>
      <c r="B722" s="11" t="s">
        <v>342</v>
      </c>
      <c r="C722" s="13" t="s">
        <v>124</v>
      </c>
      <c r="D722" s="13" t="s">
        <v>122</v>
      </c>
      <c r="E722" s="11" t="s">
        <v>19</v>
      </c>
      <c r="F722" s="13" t="s">
        <v>98</v>
      </c>
      <c r="G722" s="179">
        <f>G723</f>
        <v>85635</v>
      </c>
    </row>
    <row r="723" spans="1:7" ht="37.5">
      <c r="A723" s="39" t="s">
        <v>276</v>
      </c>
      <c r="B723" s="11" t="s">
        <v>342</v>
      </c>
      <c r="C723" s="13" t="s">
        <v>124</v>
      </c>
      <c r="D723" s="13" t="s">
        <v>122</v>
      </c>
      <c r="E723" s="11" t="s">
        <v>19</v>
      </c>
      <c r="F723" s="13" t="s">
        <v>275</v>
      </c>
      <c r="G723" s="179">
        <f>G724</f>
        <v>85635</v>
      </c>
    </row>
    <row r="724" spans="1:7" ht="37.5">
      <c r="A724" s="39" t="s">
        <v>29</v>
      </c>
      <c r="B724" s="11" t="s">
        <v>342</v>
      </c>
      <c r="C724" s="13" t="s">
        <v>124</v>
      </c>
      <c r="D724" s="13" t="s">
        <v>122</v>
      </c>
      <c r="E724" s="11" t="s">
        <v>19</v>
      </c>
      <c r="F724" s="8" t="s">
        <v>28</v>
      </c>
      <c r="G724" s="179">
        <v>85635</v>
      </c>
    </row>
    <row r="725" spans="1:7" ht="18.75">
      <c r="A725" s="47" t="s">
        <v>343</v>
      </c>
      <c r="B725" s="15">
        <v>348</v>
      </c>
      <c r="C725" s="15" t="s">
        <v>96</v>
      </c>
      <c r="D725" s="15" t="s">
        <v>96</v>
      </c>
      <c r="E725" s="15" t="s">
        <v>97</v>
      </c>
      <c r="F725" s="15" t="s">
        <v>98</v>
      </c>
      <c r="G725" s="187">
        <f>G726</f>
        <v>16097318</v>
      </c>
    </row>
    <row r="726" spans="1:7" ht="18.75">
      <c r="A726" s="12" t="s">
        <v>99</v>
      </c>
      <c r="B726" s="10">
        <v>348</v>
      </c>
      <c r="C726" s="11" t="s">
        <v>89</v>
      </c>
      <c r="D726" s="11" t="s">
        <v>96</v>
      </c>
      <c r="E726" s="11" t="s">
        <v>97</v>
      </c>
      <c r="F726" s="11" t="s">
        <v>98</v>
      </c>
      <c r="G726" s="179">
        <f>G727+G732</f>
        <v>16097318</v>
      </c>
    </row>
    <row r="727" spans="1:7" ht="37.5">
      <c r="A727" s="12" t="s">
        <v>100</v>
      </c>
      <c r="B727" s="10">
        <v>348</v>
      </c>
      <c r="C727" s="11" t="s">
        <v>89</v>
      </c>
      <c r="D727" s="11" t="s">
        <v>101</v>
      </c>
      <c r="E727" s="11" t="s">
        <v>97</v>
      </c>
      <c r="F727" s="11" t="s">
        <v>98</v>
      </c>
      <c r="G727" s="179">
        <f>G728</f>
        <v>2631026</v>
      </c>
    </row>
    <row r="728" spans="1:7" ht="56.25">
      <c r="A728" s="12" t="s">
        <v>102</v>
      </c>
      <c r="B728" s="10">
        <v>348</v>
      </c>
      <c r="C728" s="11" t="s">
        <v>89</v>
      </c>
      <c r="D728" s="11" t="s">
        <v>101</v>
      </c>
      <c r="E728" s="11" t="s">
        <v>171</v>
      </c>
      <c r="F728" s="11" t="s">
        <v>98</v>
      </c>
      <c r="G728" s="179">
        <f>G729</f>
        <v>2631026</v>
      </c>
    </row>
    <row r="729" spans="1:7" ht="18.75">
      <c r="A729" s="12" t="s">
        <v>103</v>
      </c>
      <c r="B729" s="10">
        <v>348</v>
      </c>
      <c r="C729" s="13" t="s">
        <v>89</v>
      </c>
      <c r="D729" s="13" t="s">
        <v>101</v>
      </c>
      <c r="E729" s="13" t="s">
        <v>104</v>
      </c>
      <c r="F729" s="13" t="s">
        <v>98</v>
      </c>
      <c r="G729" s="179">
        <f>G730</f>
        <v>2631026</v>
      </c>
    </row>
    <row r="730" spans="1:7" ht="75">
      <c r="A730" s="231" t="s">
        <v>325</v>
      </c>
      <c r="B730" s="10">
        <v>348</v>
      </c>
      <c r="C730" s="13" t="s">
        <v>89</v>
      </c>
      <c r="D730" s="13" t="s">
        <v>101</v>
      </c>
      <c r="E730" s="13" t="s">
        <v>104</v>
      </c>
      <c r="F730" s="13" t="s">
        <v>274</v>
      </c>
      <c r="G730" s="179">
        <f>G731</f>
        <v>2631026</v>
      </c>
    </row>
    <row r="731" spans="1:7" ht="37.5">
      <c r="A731" s="12" t="s">
        <v>30</v>
      </c>
      <c r="B731" s="10">
        <v>348</v>
      </c>
      <c r="C731" s="13" t="s">
        <v>89</v>
      </c>
      <c r="D731" s="13" t="s">
        <v>101</v>
      </c>
      <c r="E731" s="13" t="s">
        <v>104</v>
      </c>
      <c r="F731" s="13" t="s">
        <v>31</v>
      </c>
      <c r="G731" s="179">
        <v>2631026</v>
      </c>
    </row>
    <row r="732" spans="1:7" ht="56.25">
      <c r="A732" s="12" t="s">
        <v>215</v>
      </c>
      <c r="B732" s="10">
        <v>348</v>
      </c>
      <c r="C732" s="11" t="s">
        <v>89</v>
      </c>
      <c r="D732" s="11" t="s">
        <v>124</v>
      </c>
      <c r="E732" s="11" t="s">
        <v>97</v>
      </c>
      <c r="F732" s="11" t="s">
        <v>98</v>
      </c>
      <c r="G732" s="179">
        <f>G748+G733+G752</f>
        <v>13466292</v>
      </c>
    </row>
    <row r="733" spans="1:7" ht="56.25">
      <c r="A733" s="12" t="s">
        <v>102</v>
      </c>
      <c r="B733" s="10">
        <v>348</v>
      </c>
      <c r="C733" s="11" t="s">
        <v>89</v>
      </c>
      <c r="D733" s="11" t="s">
        <v>124</v>
      </c>
      <c r="E733" s="11" t="s">
        <v>171</v>
      </c>
      <c r="F733" s="11" t="s">
        <v>98</v>
      </c>
      <c r="G733" s="179">
        <f>G734+G745</f>
        <v>12317481</v>
      </c>
    </row>
    <row r="734" spans="1:7" ht="24.75" customHeight="1">
      <c r="A734" s="12" t="s">
        <v>88</v>
      </c>
      <c r="B734" s="10">
        <v>348</v>
      </c>
      <c r="C734" s="11" t="s">
        <v>89</v>
      </c>
      <c r="D734" s="11" t="s">
        <v>124</v>
      </c>
      <c r="E734" s="11" t="s">
        <v>108</v>
      </c>
      <c r="F734" s="11" t="s">
        <v>98</v>
      </c>
      <c r="G734" s="179">
        <f>G735+G743</f>
        <v>10205392</v>
      </c>
    </row>
    <row r="735" spans="1:7" ht="18.75">
      <c r="A735" s="12" t="s">
        <v>211</v>
      </c>
      <c r="B735" s="10">
        <v>348</v>
      </c>
      <c r="C735" s="13" t="s">
        <v>89</v>
      </c>
      <c r="D735" s="13" t="s">
        <v>124</v>
      </c>
      <c r="E735" s="11" t="s">
        <v>368</v>
      </c>
      <c r="F735" s="13" t="s">
        <v>98</v>
      </c>
      <c r="G735" s="179">
        <f>G736+G738+G740</f>
        <v>7761348</v>
      </c>
    </row>
    <row r="736" spans="1:7" ht="75">
      <c r="A736" s="229" t="s">
        <v>325</v>
      </c>
      <c r="B736" s="10">
        <v>348</v>
      </c>
      <c r="C736" s="13" t="s">
        <v>89</v>
      </c>
      <c r="D736" s="13" t="s">
        <v>124</v>
      </c>
      <c r="E736" s="11" t="s">
        <v>368</v>
      </c>
      <c r="F736" s="13" t="s">
        <v>274</v>
      </c>
      <c r="G736" s="179">
        <f>G737</f>
        <v>6152062</v>
      </c>
    </row>
    <row r="737" spans="1:7" ht="37.5">
      <c r="A737" s="12" t="s">
        <v>30</v>
      </c>
      <c r="B737" s="10">
        <v>348</v>
      </c>
      <c r="C737" s="13" t="s">
        <v>89</v>
      </c>
      <c r="D737" s="13" t="s">
        <v>124</v>
      </c>
      <c r="E737" s="11" t="s">
        <v>368</v>
      </c>
      <c r="F737" s="13" t="s">
        <v>31</v>
      </c>
      <c r="G737" s="179">
        <v>6152062</v>
      </c>
    </row>
    <row r="738" spans="1:7" ht="37.5">
      <c r="A738" s="12" t="s">
        <v>300</v>
      </c>
      <c r="B738" s="10">
        <v>348</v>
      </c>
      <c r="C738" s="13" t="s">
        <v>89</v>
      </c>
      <c r="D738" s="13" t="s">
        <v>124</v>
      </c>
      <c r="E738" s="11" t="s">
        <v>368</v>
      </c>
      <c r="F738" s="13" t="s">
        <v>275</v>
      </c>
      <c r="G738" s="179">
        <f>G739</f>
        <v>1603512</v>
      </c>
    </row>
    <row r="739" spans="1:7" ht="37.5">
      <c r="A739" s="39" t="s">
        <v>29</v>
      </c>
      <c r="B739" s="10">
        <v>348</v>
      </c>
      <c r="C739" s="13" t="s">
        <v>89</v>
      </c>
      <c r="D739" s="13" t="s">
        <v>124</v>
      </c>
      <c r="E739" s="11" t="s">
        <v>368</v>
      </c>
      <c r="F739" s="8" t="s">
        <v>28</v>
      </c>
      <c r="G739" s="179">
        <v>1603512</v>
      </c>
    </row>
    <row r="740" spans="1:7" ht="18.75">
      <c r="A740" s="12" t="s">
        <v>279</v>
      </c>
      <c r="B740" s="10">
        <v>348</v>
      </c>
      <c r="C740" s="13" t="s">
        <v>89</v>
      </c>
      <c r="D740" s="13" t="s">
        <v>124</v>
      </c>
      <c r="E740" s="11" t="s">
        <v>368</v>
      </c>
      <c r="F740" s="13" t="s">
        <v>280</v>
      </c>
      <c r="G740" s="179">
        <f>G741</f>
        <v>5774</v>
      </c>
    </row>
    <row r="741" spans="1:7" ht="18.75">
      <c r="A741" s="12" t="s">
        <v>282</v>
      </c>
      <c r="B741" s="10">
        <v>348</v>
      </c>
      <c r="C741" s="13" t="s">
        <v>89</v>
      </c>
      <c r="D741" s="13" t="s">
        <v>124</v>
      </c>
      <c r="E741" s="11" t="s">
        <v>368</v>
      </c>
      <c r="F741" s="13" t="s">
        <v>281</v>
      </c>
      <c r="G741" s="179">
        <v>5774</v>
      </c>
    </row>
    <row r="742" spans="1:7" ht="93.75">
      <c r="A742" s="49" t="s">
        <v>53</v>
      </c>
      <c r="B742" s="10">
        <v>348</v>
      </c>
      <c r="C742" s="13" t="s">
        <v>89</v>
      </c>
      <c r="D742" s="13" t="s">
        <v>124</v>
      </c>
      <c r="E742" s="11" t="s">
        <v>257</v>
      </c>
      <c r="F742" s="13" t="s">
        <v>98</v>
      </c>
      <c r="G742" s="179">
        <f>G743</f>
        <v>2444044</v>
      </c>
    </row>
    <row r="743" spans="1:7" ht="60.75" customHeight="1">
      <c r="A743" s="233" t="s">
        <v>299</v>
      </c>
      <c r="B743" s="10">
        <v>348</v>
      </c>
      <c r="C743" s="13" t="s">
        <v>89</v>
      </c>
      <c r="D743" s="13" t="s">
        <v>124</v>
      </c>
      <c r="E743" s="11" t="s">
        <v>257</v>
      </c>
      <c r="F743" s="13" t="s">
        <v>274</v>
      </c>
      <c r="G743" s="179">
        <f>G744</f>
        <v>2444044</v>
      </c>
    </row>
    <row r="744" spans="1:7" ht="60.75" customHeight="1">
      <c r="A744" s="12" t="s">
        <v>30</v>
      </c>
      <c r="B744" s="10">
        <v>348</v>
      </c>
      <c r="C744" s="13" t="s">
        <v>89</v>
      </c>
      <c r="D744" s="13" t="s">
        <v>124</v>
      </c>
      <c r="E744" s="11" t="s">
        <v>257</v>
      </c>
      <c r="F744" s="13" t="s">
        <v>31</v>
      </c>
      <c r="G744" s="179">
        <v>2444044</v>
      </c>
    </row>
    <row r="745" spans="1:7" ht="37.5">
      <c r="A745" s="12" t="s">
        <v>125</v>
      </c>
      <c r="B745" s="10">
        <v>348</v>
      </c>
      <c r="C745" s="11" t="s">
        <v>89</v>
      </c>
      <c r="D745" s="11" t="s">
        <v>124</v>
      </c>
      <c r="E745" s="11" t="s">
        <v>126</v>
      </c>
      <c r="F745" s="11" t="s">
        <v>98</v>
      </c>
      <c r="G745" s="179">
        <f>G746</f>
        <v>2112089</v>
      </c>
    </row>
    <row r="746" spans="1:7" ht="63" customHeight="1">
      <c r="A746" s="233" t="s">
        <v>299</v>
      </c>
      <c r="B746" s="10">
        <v>348</v>
      </c>
      <c r="C746" s="11" t="s">
        <v>89</v>
      </c>
      <c r="D746" s="11" t="s">
        <v>124</v>
      </c>
      <c r="E746" s="11" t="s">
        <v>126</v>
      </c>
      <c r="F746" s="11" t="s">
        <v>274</v>
      </c>
      <c r="G746" s="179">
        <f>G747</f>
        <v>2112089</v>
      </c>
    </row>
    <row r="747" spans="1:7" ht="63" customHeight="1">
      <c r="A747" s="12" t="s">
        <v>30</v>
      </c>
      <c r="B747" s="10">
        <v>348</v>
      </c>
      <c r="C747" s="11" t="s">
        <v>89</v>
      </c>
      <c r="D747" s="11" t="s">
        <v>124</v>
      </c>
      <c r="E747" s="11" t="s">
        <v>126</v>
      </c>
      <c r="F747" s="13" t="s">
        <v>31</v>
      </c>
      <c r="G747" s="179">
        <v>2112089</v>
      </c>
    </row>
    <row r="748" spans="1:7" ht="18.75">
      <c r="A748" s="1" t="s">
        <v>284</v>
      </c>
      <c r="B748" s="10">
        <v>348</v>
      </c>
      <c r="C748" s="13" t="s">
        <v>89</v>
      </c>
      <c r="D748" s="13" t="s">
        <v>124</v>
      </c>
      <c r="E748" s="11" t="s">
        <v>118</v>
      </c>
      <c r="F748" s="13" t="s">
        <v>98</v>
      </c>
      <c r="G748" s="179">
        <f>G749</f>
        <v>15500</v>
      </c>
    </row>
    <row r="749" spans="1:7" ht="37.5">
      <c r="A749" s="1" t="s">
        <v>70</v>
      </c>
      <c r="B749" s="10">
        <v>348</v>
      </c>
      <c r="C749" s="13" t="s">
        <v>89</v>
      </c>
      <c r="D749" s="13" t="s">
        <v>124</v>
      </c>
      <c r="E749" s="11" t="s">
        <v>216</v>
      </c>
      <c r="F749" s="13" t="s">
        <v>98</v>
      </c>
      <c r="G749" s="179">
        <f>G750</f>
        <v>15500</v>
      </c>
    </row>
    <row r="750" spans="1:7" ht="37.5">
      <c r="A750" s="1" t="s">
        <v>276</v>
      </c>
      <c r="B750" s="10">
        <v>348</v>
      </c>
      <c r="C750" s="13" t="s">
        <v>89</v>
      </c>
      <c r="D750" s="13" t="s">
        <v>124</v>
      </c>
      <c r="E750" s="11" t="s">
        <v>216</v>
      </c>
      <c r="F750" s="13" t="s">
        <v>275</v>
      </c>
      <c r="G750" s="179">
        <f>G751</f>
        <v>15500</v>
      </c>
    </row>
    <row r="751" spans="1:7" ht="37.5">
      <c r="A751" s="39" t="s">
        <v>29</v>
      </c>
      <c r="B751" s="10">
        <v>348</v>
      </c>
      <c r="C751" s="13" t="s">
        <v>89</v>
      </c>
      <c r="D751" s="13" t="s">
        <v>124</v>
      </c>
      <c r="E751" s="11" t="s">
        <v>216</v>
      </c>
      <c r="F751" s="8" t="s">
        <v>28</v>
      </c>
      <c r="G751" s="179">
        <v>15500</v>
      </c>
    </row>
    <row r="752" spans="1:7" ht="37.5">
      <c r="A752" s="39" t="s">
        <v>15</v>
      </c>
      <c r="B752" s="10">
        <v>348</v>
      </c>
      <c r="C752" s="13" t="s">
        <v>89</v>
      </c>
      <c r="D752" s="13" t="s">
        <v>124</v>
      </c>
      <c r="E752" s="11" t="s">
        <v>17</v>
      </c>
      <c r="F752" s="13" t="s">
        <v>98</v>
      </c>
      <c r="G752" s="179">
        <f>G753+G758+G761</f>
        <v>1133311</v>
      </c>
    </row>
    <row r="753" spans="1:7" ht="37.5">
      <c r="A753" s="39" t="s">
        <v>23</v>
      </c>
      <c r="B753" s="10">
        <v>348</v>
      </c>
      <c r="C753" s="13" t="s">
        <v>89</v>
      </c>
      <c r="D753" s="13" t="s">
        <v>124</v>
      </c>
      <c r="E753" s="11" t="s">
        <v>18</v>
      </c>
      <c r="F753" s="13" t="s">
        <v>98</v>
      </c>
      <c r="G753" s="179">
        <f>G754+G756</f>
        <v>226860</v>
      </c>
    </row>
    <row r="754" spans="1:7" ht="75">
      <c r="A754" s="1" t="s">
        <v>67</v>
      </c>
      <c r="B754" s="10">
        <v>348</v>
      </c>
      <c r="C754" s="13" t="s">
        <v>89</v>
      </c>
      <c r="D754" s="13" t="s">
        <v>124</v>
      </c>
      <c r="E754" s="11" t="s">
        <v>18</v>
      </c>
      <c r="F754" s="13" t="s">
        <v>274</v>
      </c>
      <c r="G754" s="179">
        <f>G755</f>
        <v>226860</v>
      </c>
    </row>
    <row r="755" spans="1:7" ht="37.5">
      <c r="A755" s="12" t="s">
        <v>30</v>
      </c>
      <c r="B755" s="10">
        <v>348</v>
      </c>
      <c r="C755" s="13" t="s">
        <v>89</v>
      </c>
      <c r="D755" s="13" t="s">
        <v>124</v>
      </c>
      <c r="E755" s="11" t="s">
        <v>18</v>
      </c>
      <c r="F755" s="13" t="s">
        <v>31</v>
      </c>
      <c r="G755" s="179">
        <v>226860</v>
      </c>
    </row>
    <row r="756" spans="1:7" ht="18.75" hidden="1">
      <c r="A756" s="39" t="s">
        <v>276</v>
      </c>
      <c r="B756" s="10">
        <v>348</v>
      </c>
      <c r="C756" s="13" t="s">
        <v>89</v>
      </c>
      <c r="D756" s="13" t="s">
        <v>124</v>
      </c>
      <c r="E756" s="11" t="s">
        <v>18</v>
      </c>
      <c r="F756" s="13" t="s">
        <v>275</v>
      </c>
      <c r="G756" s="179">
        <f>G757</f>
        <v>0</v>
      </c>
    </row>
    <row r="757" spans="1:7" ht="37.5" hidden="1">
      <c r="A757" s="39" t="s">
        <v>29</v>
      </c>
      <c r="B757" s="10">
        <v>348</v>
      </c>
      <c r="C757" s="13" t="s">
        <v>89</v>
      </c>
      <c r="D757" s="13" t="s">
        <v>124</v>
      </c>
      <c r="E757" s="11" t="s">
        <v>18</v>
      </c>
      <c r="F757" s="8" t="s">
        <v>28</v>
      </c>
      <c r="G757" s="179"/>
    </row>
    <row r="758" spans="1:7" ht="56.25">
      <c r="A758" s="39" t="s">
        <v>24</v>
      </c>
      <c r="B758" s="10">
        <v>348</v>
      </c>
      <c r="C758" s="13" t="s">
        <v>89</v>
      </c>
      <c r="D758" s="13" t="s">
        <v>124</v>
      </c>
      <c r="E758" s="11" t="s">
        <v>19</v>
      </c>
      <c r="F758" s="13" t="s">
        <v>98</v>
      </c>
      <c r="G758" s="179">
        <f>G759</f>
        <v>21468</v>
      </c>
    </row>
    <row r="759" spans="1:7" ht="37.5">
      <c r="A759" s="39" t="s">
        <v>276</v>
      </c>
      <c r="B759" s="10">
        <v>348</v>
      </c>
      <c r="C759" s="13" t="s">
        <v>89</v>
      </c>
      <c r="D759" s="13" t="s">
        <v>124</v>
      </c>
      <c r="E759" s="11" t="s">
        <v>19</v>
      </c>
      <c r="F759" s="13" t="s">
        <v>275</v>
      </c>
      <c r="G759" s="179">
        <f>G760</f>
        <v>21468</v>
      </c>
    </row>
    <row r="760" spans="1:7" ht="37.5">
      <c r="A760" s="39" t="s">
        <v>29</v>
      </c>
      <c r="B760" s="10">
        <v>348</v>
      </c>
      <c r="C760" s="13" t="s">
        <v>89</v>
      </c>
      <c r="D760" s="13" t="s">
        <v>124</v>
      </c>
      <c r="E760" s="11" t="s">
        <v>19</v>
      </c>
      <c r="F760" s="8" t="s">
        <v>28</v>
      </c>
      <c r="G760" s="179">
        <v>21468</v>
      </c>
    </row>
    <row r="761" spans="1:7" ht="75">
      <c r="A761" s="39" t="s">
        <v>21</v>
      </c>
      <c r="B761" s="10">
        <v>348</v>
      </c>
      <c r="C761" s="13" t="s">
        <v>89</v>
      </c>
      <c r="D761" s="13" t="s">
        <v>124</v>
      </c>
      <c r="E761" s="11" t="s">
        <v>22</v>
      </c>
      <c r="F761" s="13" t="s">
        <v>98</v>
      </c>
      <c r="G761" s="179">
        <f>G762</f>
        <v>884983</v>
      </c>
    </row>
    <row r="762" spans="1:7" ht="18.75">
      <c r="A762" s="1" t="s">
        <v>311</v>
      </c>
      <c r="B762" s="10">
        <v>348</v>
      </c>
      <c r="C762" s="13" t="s">
        <v>89</v>
      </c>
      <c r="D762" s="13" t="s">
        <v>124</v>
      </c>
      <c r="E762" s="11" t="s">
        <v>22</v>
      </c>
      <c r="F762" s="13" t="s">
        <v>312</v>
      </c>
      <c r="G762" s="179">
        <f>G763</f>
        <v>884983</v>
      </c>
    </row>
    <row r="763" spans="1:7" ht="18.75">
      <c r="A763" s="1" t="s">
        <v>416</v>
      </c>
      <c r="B763" s="10">
        <v>348</v>
      </c>
      <c r="C763" s="13" t="s">
        <v>89</v>
      </c>
      <c r="D763" s="13" t="s">
        <v>124</v>
      </c>
      <c r="E763" s="11" t="s">
        <v>22</v>
      </c>
      <c r="F763" s="13" t="s">
        <v>428</v>
      </c>
      <c r="G763" s="179">
        <v>884983</v>
      </c>
    </row>
    <row r="764" spans="1:9" ht="37.5">
      <c r="A764" s="47" t="s">
        <v>344</v>
      </c>
      <c r="B764" s="48">
        <v>350</v>
      </c>
      <c r="C764" s="15" t="s">
        <v>96</v>
      </c>
      <c r="D764" s="15" t="s">
        <v>96</v>
      </c>
      <c r="E764" s="15" t="s">
        <v>97</v>
      </c>
      <c r="F764" s="15" t="s">
        <v>98</v>
      </c>
      <c r="G764" s="187">
        <f>G765+G803+G811+G822</f>
        <v>32963600</v>
      </c>
      <c r="I764" s="89"/>
    </row>
    <row r="765" spans="1:8" ht="18.75">
      <c r="A765" s="1" t="s">
        <v>99</v>
      </c>
      <c r="B765" s="7">
        <v>350</v>
      </c>
      <c r="C765" s="13" t="s">
        <v>89</v>
      </c>
      <c r="D765" s="13" t="s">
        <v>96</v>
      </c>
      <c r="E765" s="13" t="s">
        <v>97</v>
      </c>
      <c r="F765" s="13" t="s">
        <v>98</v>
      </c>
      <c r="G765" s="179">
        <f>G766</f>
        <v>22607129</v>
      </c>
      <c r="H765" s="89"/>
    </row>
    <row r="766" spans="1:7" ht="18.75">
      <c r="A766" s="1" t="s">
        <v>114</v>
      </c>
      <c r="B766" s="7">
        <v>350</v>
      </c>
      <c r="C766" s="13" t="s">
        <v>89</v>
      </c>
      <c r="D766" s="13" t="s">
        <v>227</v>
      </c>
      <c r="E766" s="13" t="s">
        <v>97</v>
      </c>
      <c r="F766" s="13" t="s">
        <v>98</v>
      </c>
      <c r="G766" s="179">
        <f>G767+G781+G785+G794</f>
        <v>22607129</v>
      </c>
    </row>
    <row r="767" spans="1:7" ht="56.25">
      <c r="A767" s="1" t="s">
        <v>107</v>
      </c>
      <c r="B767" s="7">
        <v>350</v>
      </c>
      <c r="C767" s="13" t="s">
        <v>89</v>
      </c>
      <c r="D767" s="13" t="s">
        <v>227</v>
      </c>
      <c r="E767" s="13" t="s">
        <v>171</v>
      </c>
      <c r="F767" s="13" t="s">
        <v>98</v>
      </c>
      <c r="G767" s="179">
        <f>G768</f>
        <v>20759401</v>
      </c>
    </row>
    <row r="768" spans="1:7" ht="18.75">
      <c r="A768" s="1" t="s">
        <v>88</v>
      </c>
      <c r="B768" s="7">
        <v>350</v>
      </c>
      <c r="C768" s="13" t="s">
        <v>89</v>
      </c>
      <c r="D768" s="13" t="s">
        <v>227</v>
      </c>
      <c r="E768" s="13" t="s">
        <v>108</v>
      </c>
      <c r="F768" s="13" t="s">
        <v>98</v>
      </c>
      <c r="G768" s="179">
        <f>G769+G776</f>
        <v>20759401</v>
      </c>
    </row>
    <row r="769" spans="1:7" ht="18.75">
      <c r="A769" s="12" t="s">
        <v>211</v>
      </c>
      <c r="B769" s="7">
        <v>350</v>
      </c>
      <c r="C769" s="13" t="s">
        <v>89</v>
      </c>
      <c r="D769" s="13" t="s">
        <v>227</v>
      </c>
      <c r="E769" s="11" t="s">
        <v>368</v>
      </c>
      <c r="F769" s="13" t="s">
        <v>98</v>
      </c>
      <c r="G769" s="179">
        <f>G770+G772+G774</f>
        <v>15706308</v>
      </c>
    </row>
    <row r="770" spans="1:7" ht="60" customHeight="1">
      <c r="A770" s="12" t="s">
        <v>299</v>
      </c>
      <c r="B770" s="7">
        <v>350</v>
      </c>
      <c r="C770" s="13" t="s">
        <v>89</v>
      </c>
      <c r="D770" s="13" t="s">
        <v>227</v>
      </c>
      <c r="E770" s="11" t="s">
        <v>368</v>
      </c>
      <c r="F770" s="13" t="s">
        <v>274</v>
      </c>
      <c r="G770" s="179">
        <f>G771</f>
        <v>13387214</v>
      </c>
    </row>
    <row r="771" spans="1:7" ht="60" customHeight="1">
      <c r="A771" s="12" t="s">
        <v>30</v>
      </c>
      <c r="B771" s="7">
        <v>350</v>
      </c>
      <c r="C771" s="13" t="s">
        <v>89</v>
      </c>
      <c r="D771" s="13" t="s">
        <v>227</v>
      </c>
      <c r="E771" s="11" t="s">
        <v>368</v>
      </c>
      <c r="F771" s="13" t="s">
        <v>31</v>
      </c>
      <c r="G771" s="179">
        <f>13374014+13200</f>
        <v>13387214</v>
      </c>
    </row>
    <row r="772" spans="1:7" ht="37.5">
      <c r="A772" s="12" t="s">
        <v>300</v>
      </c>
      <c r="B772" s="7">
        <v>350</v>
      </c>
      <c r="C772" s="13" t="s">
        <v>89</v>
      </c>
      <c r="D772" s="13" t="s">
        <v>227</v>
      </c>
      <c r="E772" s="11" t="s">
        <v>368</v>
      </c>
      <c r="F772" s="13" t="s">
        <v>275</v>
      </c>
      <c r="G772" s="179">
        <f>G773</f>
        <v>2291649</v>
      </c>
    </row>
    <row r="773" spans="1:7" ht="37.5">
      <c r="A773" s="39" t="s">
        <v>29</v>
      </c>
      <c r="B773" s="7">
        <v>350</v>
      </c>
      <c r="C773" s="13" t="s">
        <v>89</v>
      </c>
      <c r="D773" s="13" t="s">
        <v>227</v>
      </c>
      <c r="E773" s="11" t="s">
        <v>368</v>
      </c>
      <c r="F773" s="8" t="s">
        <v>28</v>
      </c>
      <c r="G773" s="179">
        <v>2291649</v>
      </c>
    </row>
    <row r="774" spans="1:7" ht="18.75">
      <c r="A774" s="12" t="s">
        <v>279</v>
      </c>
      <c r="B774" s="7">
        <v>350</v>
      </c>
      <c r="C774" s="13" t="s">
        <v>89</v>
      </c>
      <c r="D774" s="13" t="s">
        <v>227</v>
      </c>
      <c r="E774" s="11" t="s">
        <v>368</v>
      </c>
      <c r="F774" s="13" t="s">
        <v>280</v>
      </c>
      <c r="G774" s="179">
        <f>G775</f>
        <v>27445</v>
      </c>
    </row>
    <row r="775" spans="1:7" ht="18.75">
      <c r="A775" s="12" t="s">
        <v>282</v>
      </c>
      <c r="B775" s="7">
        <v>350</v>
      </c>
      <c r="C775" s="13" t="s">
        <v>89</v>
      </c>
      <c r="D775" s="13" t="s">
        <v>227</v>
      </c>
      <c r="E775" s="11" t="s">
        <v>368</v>
      </c>
      <c r="F775" s="13" t="s">
        <v>281</v>
      </c>
      <c r="G775" s="179">
        <v>27445</v>
      </c>
    </row>
    <row r="776" spans="1:7" ht="93.75">
      <c r="A776" s="49" t="s">
        <v>53</v>
      </c>
      <c r="B776" s="7">
        <v>350</v>
      </c>
      <c r="C776" s="13" t="s">
        <v>89</v>
      </c>
      <c r="D776" s="13" t="s">
        <v>227</v>
      </c>
      <c r="E776" s="11" t="s">
        <v>257</v>
      </c>
      <c r="F776" s="13" t="s">
        <v>98</v>
      </c>
      <c r="G776" s="179">
        <f>G777+G779</f>
        <v>5053093</v>
      </c>
    </row>
    <row r="777" spans="1:7" ht="75">
      <c r="A777" s="12" t="s">
        <v>299</v>
      </c>
      <c r="B777" s="7">
        <v>350</v>
      </c>
      <c r="C777" s="13" t="s">
        <v>89</v>
      </c>
      <c r="D777" s="13" t="s">
        <v>227</v>
      </c>
      <c r="E777" s="11" t="s">
        <v>257</v>
      </c>
      <c r="F777" s="13" t="s">
        <v>274</v>
      </c>
      <c r="G777" s="179">
        <f>G778</f>
        <v>4867819</v>
      </c>
    </row>
    <row r="778" spans="1:7" ht="37.5">
      <c r="A778" s="12" t="s">
        <v>30</v>
      </c>
      <c r="B778" s="7">
        <v>350</v>
      </c>
      <c r="C778" s="13" t="s">
        <v>89</v>
      </c>
      <c r="D778" s="13" t="s">
        <v>227</v>
      </c>
      <c r="E778" s="11" t="s">
        <v>257</v>
      </c>
      <c r="F778" s="13" t="s">
        <v>31</v>
      </c>
      <c r="G778" s="179">
        <v>4867819</v>
      </c>
    </row>
    <row r="779" spans="1:7" ht="37.5">
      <c r="A779" s="12" t="s">
        <v>300</v>
      </c>
      <c r="B779" s="7">
        <v>350</v>
      </c>
      <c r="C779" s="13" t="s">
        <v>89</v>
      </c>
      <c r="D779" s="13" t="s">
        <v>227</v>
      </c>
      <c r="E779" s="11" t="s">
        <v>257</v>
      </c>
      <c r="F779" s="13" t="s">
        <v>275</v>
      </c>
      <c r="G779" s="179">
        <f>G780</f>
        <v>185274</v>
      </c>
    </row>
    <row r="780" spans="1:7" ht="37.5">
      <c r="A780" s="39" t="s">
        <v>29</v>
      </c>
      <c r="B780" s="7">
        <v>350</v>
      </c>
      <c r="C780" s="13" t="s">
        <v>89</v>
      </c>
      <c r="D780" s="13" t="s">
        <v>227</v>
      </c>
      <c r="E780" s="11" t="s">
        <v>257</v>
      </c>
      <c r="F780" s="13" t="s">
        <v>28</v>
      </c>
      <c r="G780" s="179">
        <v>185274</v>
      </c>
    </row>
    <row r="781" spans="1:7" ht="18.75">
      <c r="A781" s="1" t="s">
        <v>284</v>
      </c>
      <c r="B781" s="7">
        <v>350</v>
      </c>
      <c r="C781" s="13" t="s">
        <v>89</v>
      </c>
      <c r="D781" s="13" t="s">
        <v>227</v>
      </c>
      <c r="E781" s="11" t="s">
        <v>118</v>
      </c>
      <c r="F781" s="13" t="s">
        <v>98</v>
      </c>
      <c r="G781" s="179">
        <f>G782</f>
        <v>46000</v>
      </c>
    </row>
    <row r="782" spans="1:7" ht="37.5">
      <c r="A782" s="1" t="s">
        <v>70</v>
      </c>
      <c r="B782" s="7">
        <v>350</v>
      </c>
      <c r="C782" s="13" t="s">
        <v>89</v>
      </c>
      <c r="D782" s="13" t="s">
        <v>227</v>
      </c>
      <c r="E782" s="11" t="s">
        <v>216</v>
      </c>
      <c r="F782" s="13" t="s">
        <v>98</v>
      </c>
      <c r="G782" s="179">
        <f>G783</f>
        <v>46000</v>
      </c>
    </row>
    <row r="783" spans="1:7" ht="37.5">
      <c r="A783" s="1" t="s">
        <v>276</v>
      </c>
      <c r="B783" s="7">
        <v>350</v>
      </c>
      <c r="C783" s="13" t="s">
        <v>89</v>
      </c>
      <c r="D783" s="13" t="s">
        <v>227</v>
      </c>
      <c r="E783" s="11" t="s">
        <v>216</v>
      </c>
      <c r="F783" s="13" t="s">
        <v>275</v>
      </c>
      <c r="G783" s="179">
        <f>G784</f>
        <v>46000</v>
      </c>
    </row>
    <row r="784" spans="1:7" ht="37.5">
      <c r="A784" s="39" t="s">
        <v>29</v>
      </c>
      <c r="B784" s="7">
        <v>350</v>
      </c>
      <c r="C784" s="13" t="s">
        <v>89</v>
      </c>
      <c r="D784" s="13" t="s">
        <v>227</v>
      </c>
      <c r="E784" s="11" t="s">
        <v>216</v>
      </c>
      <c r="F784" s="8" t="s">
        <v>28</v>
      </c>
      <c r="G784" s="179">
        <v>46000</v>
      </c>
    </row>
    <row r="785" spans="1:7" ht="18.75">
      <c r="A785" s="1" t="s">
        <v>462</v>
      </c>
      <c r="B785" s="7">
        <v>350</v>
      </c>
      <c r="C785" s="13" t="s">
        <v>89</v>
      </c>
      <c r="D785" s="13" t="s">
        <v>227</v>
      </c>
      <c r="E785" s="11" t="s">
        <v>463</v>
      </c>
      <c r="F785" s="13" t="s">
        <v>98</v>
      </c>
      <c r="G785" s="179">
        <f>G786+G788+G791</f>
        <v>1565816</v>
      </c>
    </row>
    <row r="786" spans="1:7" ht="37.5">
      <c r="A786" s="12" t="s">
        <v>276</v>
      </c>
      <c r="B786" s="7">
        <v>350</v>
      </c>
      <c r="C786" s="13" t="s">
        <v>89</v>
      </c>
      <c r="D786" s="13" t="s">
        <v>227</v>
      </c>
      <c r="E786" s="11" t="s">
        <v>463</v>
      </c>
      <c r="F786" s="13" t="s">
        <v>275</v>
      </c>
      <c r="G786" s="179">
        <f>G787</f>
        <v>1397975</v>
      </c>
    </row>
    <row r="787" spans="1:7" ht="37.5">
      <c r="A787" s="39" t="s">
        <v>29</v>
      </c>
      <c r="B787" s="7">
        <v>350</v>
      </c>
      <c r="C787" s="13" t="s">
        <v>89</v>
      </c>
      <c r="D787" s="13" t="s">
        <v>227</v>
      </c>
      <c r="E787" s="11" t="s">
        <v>463</v>
      </c>
      <c r="F787" s="8" t="s">
        <v>28</v>
      </c>
      <c r="G787" s="179">
        <v>1397975</v>
      </c>
    </row>
    <row r="788" spans="1:7" s="243" customFormat="1" ht="37.5" hidden="1">
      <c r="A788" s="244" t="s">
        <v>346</v>
      </c>
      <c r="B788" s="245">
        <v>350</v>
      </c>
      <c r="C788" s="240" t="s">
        <v>89</v>
      </c>
      <c r="D788" s="240" t="s">
        <v>227</v>
      </c>
      <c r="E788" s="241" t="s">
        <v>463</v>
      </c>
      <c r="F788" s="240" t="s">
        <v>277</v>
      </c>
      <c r="G788" s="242">
        <f>G789</f>
        <v>0</v>
      </c>
    </row>
    <row r="789" spans="1:7" s="243" customFormat="1" ht="18.75" hidden="1">
      <c r="A789" s="244" t="s">
        <v>55</v>
      </c>
      <c r="B789" s="245">
        <v>350</v>
      </c>
      <c r="C789" s="240" t="s">
        <v>89</v>
      </c>
      <c r="D789" s="240" t="s">
        <v>227</v>
      </c>
      <c r="E789" s="241" t="s">
        <v>463</v>
      </c>
      <c r="F789" s="240" t="s">
        <v>54</v>
      </c>
      <c r="G789" s="242">
        <f>G790</f>
        <v>0</v>
      </c>
    </row>
    <row r="790" spans="1:7" s="243" customFormat="1" ht="37.5" hidden="1">
      <c r="A790" s="244" t="s">
        <v>345</v>
      </c>
      <c r="B790" s="245">
        <v>350</v>
      </c>
      <c r="C790" s="240" t="s">
        <v>89</v>
      </c>
      <c r="D790" s="240" t="s">
        <v>227</v>
      </c>
      <c r="E790" s="241" t="s">
        <v>463</v>
      </c>
      <c r="F790" s="240" t="s">
        <v>347</v>
      </c>
      <c r="G790" s="242"/>
    </row>
    <row r="791" spans="1:7" ht="18.75">
      <c r="A791" s="12" t="s">
        <v>279</v>
      </c>
      <c r="B791" s="7">
        <v>350</v>
      </c>
      <c r="C791" s="13" t="s">
        <v>89</v>
      </c>
      <c r="D791" s="13" t="s">
        <v>227</v>
      </c>
      <c r="E791" s="11" t="s">
        <v>463</v>
      </c>
      <c r="F791" s="13" t="s">
        <v>280</v>
      </c>
      <c r="G791" s="179">
        <f>G792+G793</f>
        <v>167841</v>
      </c>
    </row>
    <row r="792" spans="1:7" ht="37.5">
      <c r="A792" s="12" t="s">
        <v>350</v>
      </c>
      <c r="B792" s="7">
        <v>350</v>
      </c>
      <c r="C792" s="13" t="s">
        <v>89</v>
      </c>
      <c r="D792" s="13" t="s">
        <v>227</v>
      </c>
      <c r="E792" s="11" t="s">
        <v>463</v>
      </c>
      <c r="F792" s="13" t="s">
        <v>65</v>
      </c>
      <c r="G792" s="179">
        <v>152841</v>
      </c>
    </row>
    <row r="793" spans="1:7" ht="18.75">
      <c r="A793" s="12" t="s">
        <v>282</v>
      </c>
      <c r="B793" s="7">
        <v>350</v>
      </c>
      <c r="C793" s="13" t="s">
        <v>89</v>
      </c>
      <c r="D793" s="13" t="s">
        <v>227</v>
      </c>
      <c r="E793" s="11" t="s">
        <v>463</v>
      </c>
      <c r="F793" s="13" t="s">
        <v>281</v>
      </c>
      <c r="G793" s="179">
        <v>15000</v>
      </c>
    </row>
    <row r="794" spans="1:7" ht="37.5">
      <c r="A794" s="39" t="s">
        <v>15</v>
      </c>
      <c r="B794" s="7">
        <v>350</v>
      </c>
      <c r="C794" s="13" t="s">
        <v>89</v>
      </c>
      <c r="D794" s="13" t="s">
        <v>227</v>
      </c>
      <c r="E794" s="11" t="s">
        <v>17</v>
      </c>
      <c r="F794" s="13" t="s">
        <v>98</v>
      </c>
      <c r="G794" s="179">
        <f>G795+G800</f>
        <v>235912</v>
      </c>
    </row>
    <row r="795" spans="1:7" ht="37.5">
      <c r="A795" s="39" t="s">
        <v>23</v>
      </c>
      <c r="B795" s="7">
        <v>350</v>
      </c>
      <c r="C795" s="13" t="s">
        <v>89</v>
      </c>
      <c r="D795" s="13" t="s">
        <v>227</v>
      </c>
      <c r="E795" s="11" t="s">
        <v>18</v>
      </c>
      <c r="F795" s="13" t="s">
        <v>98</v>
      </c>
      <c r="G795" s="179">
        <f>G796+G798</f>
        <v>39180</v>
      </c>
    </row>
    <row r="796" spans="1:7" ht="75">
      <c r="A796" s="1" t="s">
        <v>67</v>
      </c>
      <c r="B796" s="7">
        <v>350</v>
      </c>
      <c r="C796" s="13" t="s">
        <v>89</v>
      </c>
      <c r="D796" s="13" t="s">
        <v>227</v>
      </c>
      <c r="E796" s="11" t="s">
        <v>18</v>
      </c>
      <c r="F796" s="13" t="s">
        <v>274</v>
      </c>
      <c r="G796" s="179">
        <f>G797</f>
        <v>39180</v>
      </c>
    </row>
    <row r="797" spans="1:7" ht="37.5">
      <c r="A797" s="12" t="s">
        <v>30</v>
      </c>
      <c r="B797" s="7">
        <v>350</v>
      </c>
      <c r="C797" s="13" t="s">
        <v>89</v>
      </c>
      <c r="D797" s="13" t="s">
        <v>227</v>
      </c>
      <c r="E797" s="11" t="s">
        <v>18</v>
      </c>
      <c r="F797" s="13" t="s">
        <v>31</v>
      </c>
      <c r="G797" s="179">
        <v>39180</v>
      </c>
    </row>
    <row r="798" spans="1:7" ht="18.75" hidden="1">
      <c r="A798" s="39" t="s">
        <v>276</v>
      </c>
      <c r="B798" s="7">
        <v>350</v>
      </c>
      <c r="C798" s="13" t="s">
        <v>89</v>
      </c>
      <c r="D798" s="13" t="s">
        <v>227</v>
      </c>
      <c r="E798" s="11" t="s">
        <v>18</v>
      </c>
      <c r="F798" s="13" t="s">
        <v>275</v>
      </c>
      <c r="G798" s="179">
        <f>G799</f>
        <v>0</v>
      </c>
    </row>
    <row r="799" spans="1:7" ht="37.5" hidden="1">
      <c r="A799" s="39" t="s">
        <v>29</v>
      </c>
      <c r="B799" s="7">
        <v>350</v>
      </c>
      <c r="C799" s="13" t="s">
        <v>89</v>
      </c>
      <c r="D799" s="13" t="s">
        <v>227</v>
      </c>
      <c r="E799" s="11" t="s">
        <v>18</v>
      </c>
      <c r="F799" s="8" t="s">
        <v>28</v>
      </c>
      <c r="G799" s="179"/>
    </row>
    <row r="800" spans="1:7" ht="56.25">
      <c r="A800" s="39" t="s">
        <v>24</v>
      </c>
      <c r="B800" s="7">
        <v>350</v>
      </c>
      <c r="C800" s="13" t="s">
        <v>89</v>
      </c>
      <c r="D800" s="13" t="s">
        <v>227</v>
      </c>
      <c r="E800" s="11" t="s">
        <v>19</v>
      </c>
      <c r="F800" s="13" t="s">
        <v>98</v>
      </c>
      <c r="G800" s="179">
        <f>G801</f>
        <v>196732</v>
      </c>
    </row>
    <row r="801" spans="1:7" ht="37.5">
      <c r="A801" s="39" t="s">
        <v>276</v>
      </c>
      <c r="B801" s="7">
        <v>350</v>
      </c>
      <c r="C801" s="13" t="s">
        <v>89</v>
      </c>
      <c r="D801" s="13" t="s">
        <v>227</v>
      </c>
      <c r="E801" s="11" t="s">
        <v>19</v>
      </c>
      <c r="F801" s="13" t="s">
        <v>275</v>
      </c>
      <c r="G801" s="179">
        <f>G802</f>
        <v>196732</v>
      </c>
    </row>
    <row r="802" spans="1:7" ht="37.5">
      <c r="A802" s="39" t="s">
        <v>29</v>
      </c>
      <c r="B802" s="7">
        <v>350</v>
      </c>
      <c r="C802" s="13" t="s">
        <v>89</v>
      </c>
      <c r="D802" s="13" t="s">
        <v>227</v>
      </c>
      <c r="E802" s="11" t="s">
        <v>19</v>
      </c>
      <c r="F802" s="8" t="s">
        <v>28</v>
      </c>
      <c r="G802" s="179">
        <v>196732</v>
      </c>
    </row>
    <row r="803" spans="1:7" ht="18.75">
      <c r="A803" s="39" t="s">
        <v>351</v>
      </c>
      <c r="B803" s="7">
        <v>350</v>
      </c>
      <c r="C803" s="11" t="s">
        <v>106</v>
      </c>
      <c r="D803" s="8" t="s">
        <v>96</v>
      </c>
      <c r="E803" s="8" t="s">
        <v>97</v>
      </c>
      <c r="F803" s="8" t="s">
        <v>98</v>
      </c>
      <c r="G803" s="179">
        <f>G804</f>
        <v>683999</v>
      </c>
    </row>
    <row r="804" spans="1:7" ht="18.75">
      <c r="A804" s="1" t="s">
        <v>117</v>
      </c>
      <c r="B804" s="7">
        <v>350</v>
      </c>
      <c r="C804" s="13" t="s">
        <v>106</v>
      </c>
      <c r="D804" s="13" t="s">
        <v>112</v>
      </c>
      <c r="E804" s="13" t="s">
        <v>97</v>
      </c>
      <c r="F804" s="13" t="s">
        <v>98</v>
      </c>
      <c r="G804" s="179">
        <f>G805</f>
        <v>683999</v>
      </c>
    </row>
    <row r="805" spans="1:7" ht="37.5">
      <c r="A805" s="1" t="s">
        <v>145</v>
      </c>
      <c r="B805" s="7">
        <v>350</v>
      </c>
      <c r="C805" s="13" t="s">
        <v>106</v>
      </c>
      <c r="D805" s="13" t="s">
        <v>112</v>
      </c>
      <c r="E805" s="13" t="s">
        <v>375</v>
      </c>
      <c r="F805" s="13" t="s">
        <v>98</v>
      </c>
      <c r="G805" s="179">
        <f>G806</f>
        <v>683999</v>
      </c>
    </row>
    <row r="806" spans="1:7" ht="18.75">
      <c r="A806" s="1" t="s">
        <v>146</v>
      </c>
      <c r="B806" s="7">
        <v>350</v>
      </c>
      <c r="C806" s="13" t="s">
        <v>106</v>
      </c>
      <c r="D806" s="13" t="s">
        <v>112</v>
      </c>
      <c r="E806" s="13" t="s">
        <v>147</v>
      </c>
      <c r="F806" s="13" t="s">
        <v>98</v>
      </c>
      <c r="G806" s="179">
        <f>G807+G809</f>
        <v>683999</v>
      </c>
    </row>
    <row r="807" spans="1:7" ht="37.5">
      <c r="A807" s="12" t="s">
        <v>276</v>
      </c>
      <c r="B807" s="7">
        <v>350</v>
      </c>
      <c r="C807" s="13" t="s">
        <v>106</v>
      </c>
      <c r="D807" s="13" t="s">
        <v>112</v>
      </c>
      <c r="E807" s="13" t="s">
        <v>147</v>
      </c>
      <c r="F807" s="13" t="s">
        <v>275</v>
      </c>
      <c r="G807" s="179">
        <f>G808</f>
        <v>673999</v>
      </c>
    </row>
    <row r="808" spans="1:7" ht="37.5">
      <c r="A808" s="39" t="s">
        <v>29</v>
      </c>
      <c r="B808" s="7">
        <v>350</v>
      </c>
      <c r="C808" s="13" t="s">
        <v>106</v>
      </c>
      <c r="D808" s="13" t="s">
        <v>112</v>
      </c>
      <c r="E808" s="13" t="s">
        <v>147</v>
      </c>
      <c r="F808" s="8" t="s">
        <v>28</v>
      </c>
      <c r="G808" s="179">
        <v>673999</v>
      </c>
    </row>
    <row r="809" spans="1:7" ht="18.75">
      <c r="A809" s="12" t="s">
        <v>279</v>
      </c>
      <c r="B809" s="7">
        <v>350</v>
      </c>
      <c r="C809" s="13" t="s">
        <v>106</v>
      </c>
      <c r="D809" s="13" t="s">
        <v>112</v>
      </c>
      <c r="E809" s="13" t="s">
        <v>147</v>
      </c>
      <c r="F809" s="13" t="s">
        <v>280</v>
      </c>
      <c r="G809" s="179">
        <f>G810</f>
        <v>10000</v>
      </c>
    </row>
    <row r="810" spans="1:7" ht="18.75">
      <c r="A810" s="12" t="s">
        <v>282</v>
      </c>
      <c r="B810" s="7">
        <v>350</v>
      </c>
      <c r="C810" s="13" t="s">
        <v>106</v>
      </c>
      <c r="D810" s="13" t="s">
        <v>112</v>
      </c>
      <c r="E810" s="13" t="s">
        <v>147</v>
      </c>
      <c r="F810" s="13" t="s">
        <v>281</v>
      </c>
      <c r="G810" s="179">
        <v>10000</v>
      </c>
    </row>
    <row r="811" spans="1:7" ht="18.75">
      <c r="A811" s="1" t="s">
        <v>148</v>
      </c>
      <c r="B811" s="7">
        <v>350</v>
      </c>
      <c r="C811" s="14" t="s">
        <v>119</v>
      </c>
      <c r="D811" s="13" t="s">
        <v>96</v>
      </c>
      <c r="E811" s="13" t="s">
        <v>97</v>
      </c>
      <c r="F811" s="13" t="s">
        <v>98</v>
      </c>
      <c r="G811" s="179">
        <f>G817+G812</f>
        <v>6796472</v>
      </c>
    </row>
    <row r="812" spans="1:7" ht="18.75">
      <c r="A812" s="1" t="s">
        <v>149</v>
      </c>
      <c r="B812" s="7">
        <v>350</v>
      </c>
      <c r="C812" s="14" t="s">
        <v>119</v>
      </c>
      <c r="D812" s="14" t="s">
        <v>89</v>
      </c>
      <c r="E812" s="13" t="s">
        <v>97</v>
      </c>
      <c r="F812" s="13" t="s">
        <v>98</v>
      </c>
      <c r="G812" s="179">
        <f>G813</f>
        <v>2651472</v>
      </c>
    </row>
    <row r="813" spans="1:7" ht="18.75">
      <c r="A813" s="1" t="s">
        <v>188</v>
      </c>
      <c r="B813" s="7">
        <v>350</v>
      </c>
      <c r="C813" s="14" t="s">
        <v>119</v>
      </c>
      <c r="D813" s="14" t="s">
        <v>89</v>
      </c>
      <c r="E813" s="13" t="s">
        <v>349</v>
      </c>
      <c r="F813" s="13" t="s">
        <v>98</v>
      </c>
      <c r="G813" s="179">
        <f>G814</f>
        <v>2651472</v>
      </c>
    </row>
    <row r="814" spans="1:7" ht="56.25">
      <c r="A814" s="1" t="s">
        <v>520</v>
      </c>
      <c r="B814" s="7">
        <v>350</v>
      </c>
      <c r="C814" s="14" t="s">
        <v>119</v>
      </c>
      <c r="D814" s="14" t="s">
        <v>89</v>
      </c>
      <c r="E814" s="13" t="s">
        <v>413</v>
      </c>
      <c r="F814" s="13" t="s">
        <v>98</v>
      </c>
      <c r="G814" s="179">
        <f>G815</f>
        <v>2651472</v>
      </c>
    </row>
    <row r="815" spans="1:7" ht="37.5">
      <c r="A815" s="1" t="s">
        <v>276</v>
      </c>
      <c r="B815" s="7">
        <v>350</v>
      </c>
      <c r="C815" s="14" t="s">
        <v>119</v>
      </c>
      <c r="D815" s="14" t="s">
        <v>89</v>
      </c>
      <c r="E815" s="13" t="s">
        <v>413</v>
      </c>
      <c r="F815" s="13" t="s">
        <v>275</v>
      </c>
      <c r="G815" s="179">
        <f>G816</f>
        <v>2651472</v>
      </c>
    </row>
    <row r="816" spans="1:7" ht="37.5">
      <c r="A816" s="39" t="s">
        <v>29</v>
      </c>
      <c r="B816" s="7">
        <v>350</v>
      </c>
      <c r="C816" s="14" t="s">
        <v>119</v>
      </c>
      <c r="D816" s="14" t="s">
        <v>89</v>
      </c>
      <c r="E816" s="13" t="s">
        <v>413</v>
      </c>
      <c r="F816" s="8" t="s">
        <v>28</v>
      </c>
      <c r="G816" s="179">
        <v>2651472</v>
      </c>
    </row>
    <row r="817" spans="1:7" ht="18.75">
      <c r="A817" s="1" t="s">
        <v>150</v>
      </c>
      <c r="B817" s="7">
        <v>350</v>
      </c>
      <c r="C817" s="13" t="s">
        <v>119</v>
      </c>
      <c r="D817" s="13" t="s">
        <v>119</v>
      </c>
      <c r="E817" s="13" t="s">
        <v>97</v>
      </c>
      <c r="F817" s="13" t="s">
        <v>98</v>
      </c>
      <c r="G817" s="179">
        <f>G818</f>
        <v>4145000</v>
      </c>
    </row>
    <row r="818" spans="1:7" ht="18.75">
      <c r="A818" s="1" t="s">
        <v>151</v>
      </c>
      <c r="B818" s="7">
        <v>350</v>
      </c>
      <c r="C818" s="13" t="s">
        <v>119</v>
      </c>
      <c r="D818" s="13" t="s">
        <v>119</v>
      </c>
      <c r="E818" s="13" t="s">
        <v>163</v>
      </c>
      <c r="F818" s="13" t="s">
        <v>98</v>
      </c>
      <c r="G818" s="179">
        <f>G819</f>
        <v>4145000</v>
      </c>
    </row>
    <row r="819" spans="1:7" ht="37.5">
      <c r="A819" s="1" t="s">
        <v>352</v>
      </c>
      <c r="B819" s="7">
        <v>350</v>
      </c>
      <c r="C819" s="13" t="s">
        <v>119</v>
      </c>
      <c r="D819" s="13" t="s">
        <v>119</v>
      </c>
      <c r="E819" s="13" t="s">
        <v>382</v>
      </c>
      <c r="F819" s="13" t="s">
        <v>98</v>
      </c>
      <c r="G819" s="179">
        <f>G821</f>
        <v>4145000</v>
      </c>
    </row>
    <row r="820" spans="1:7" ht="37.5">
      <c r="A820" s="12" t="s">
        <v>346</v>
      </c>
      <c r="B820" s="7">
        <v>350</v>
      </c>
      <c r="C820" s="13" t="s">
        <v>119</v>
      </c>
      <c r="D820" s="13" t="s">
        <v>119</v>
      </c>
      <c r="E820" s="13" t="s">
        <v>382</v>
      </c>
      <c r="F820" s="13" t="s">
        <v>277</v>
      </c>
      <c r="G820" s="179">
        <f>G821</f>
        <v>4145000</v>
      </c>
    </row>
    <row r="821" spans="1:7" ht="18.75">
      <c r="A821" s="12" t="s">
        <v>55</v>
      </c>
      <c r="B821" s="7">
        <v>350</v>
      </c>
      <c r="C821" s="13" t="s">
        <v>119</v>
      </c>
      <c r="D821" s="13" t="s">
        <v>119</v>
      </c>
      <c r="E821" s="13" t="s">
        <v>382</v>
      </c>
      <c r="F821" s="13" t="s">
        <v>54</v>
      </c>
      <c r="G821" s="179">
        <v>4145000</v>
      </c>
    </row>
    <row r="822" spans="1:7" ht="18.75">
      <c r="A822" s="1" t="s">
        <v>152</v>
      </c>
      <c r="B822" s="7">
        <v>350</v>
      </c>
      <c r="C822" s="13" t="s">
        <v>123</v>
      </c>
      <c r="D822" s="13" t="s">
        <v>96</v>
      </c>
      <c r="E822" s="13" t="s">
        <v>97</v>
      </c>
      <c r="F822" s="13" t="s">
        <v>98</v>
      </c>
      <c r="G822" s="179">
        <f aca="true" t="shared" si="0" ref="G822:G827">G823</f>
        <v>2876000</v>
      </c>
    </row>
    <row r="823" spans="1:7" ht="18.75">
      <c r="A823" s="1" t="s">
        <v>162</v>
      </c>
      <c r="B823" s="7">
        <v>350</v>
      </c>
      <c r="C823" s="11">
        <v>10</v>
      </c>
      <c r="D823" s="11" t="s">
        <v>106</v>
      </c>
      <c r="E823" s="13" t="s">
        <v>97</v>
      </c>
      <c r="F823" s="17" t="s">
        <v>98</v>
      </c>
      <c r="G823" s="179">
        <f t="shared" si="0"/>
        <v>2876000</v>
      </c>
    </row>
    <row r="824" spans="1:7" ht="37.5">
      <c r="A824" s="16" t="s">
        <v>473</v>
      </c>
      <c r="B824" s="7">
        <v>350</v>
      </c>
      <c r="C824" s="11">
        <v>10</v>
      </c>
      <c r="D824" s="11" t="s">
        <v>106</v>
      </c>
      <c r="E824" s="13" t="s">
        <v>510</v>
      </c>
      <c r="F824" s="17" t="s">
        <v>98</v>
      </c>
      <c r="G824" s="179">
        <f t="shared" si="0"/>
        <v>2876000</v>
      </c>
    </row>
    <row r="825" spans="1:7" ht="131.25">
      <c r="A825" s="49" t="s">
        <v>479</v>
      </c>
      <c r="B825" s="7">
        <v>350</v>
      </c>
      <c r="C825" s="11">
        <v>10</v>
      </c>
      <c r="D825" s="11" t="s">
        <v>106</v>
      </c>
      <c r="E825" s="13" t="s">
        <v>511</v>
      </c>
      <c r="F825" s="17" t="s">
        <v>98</v>
      </c>
      <c r="G825" s="179">
        <f t="shared" si="0"/>
        <v>2876000</v>
      </c>
    </row>
    <row r="826" spans="1:7" ht="75">
      <c r="A826" s="1" t="s">
        <v>414</v>
      </c>
      <c r="B826" s="7">
        <v>350</v>
      </c>
      <c r="C826" s="11">
        <v>10</v>
      </c>
      <c r="D826" s="11" t="s">
        <v>106</v>
      </c>
      <c r="E826" s="13" t="s">
        <v>415</v>
      </c>
      <c r="F826" s="17" t="s">
        <v>98</v>
      </c>
      <c r="G826" s="179">
        <f t="shared" si="0"/>
        <v>2876000</v>
      </c>
    </row>
    <row r="827" spans="1:7" ht="37.5">
      <c r="A827" s="12" t="s">
        <v>346</v>
      </c>
      <c r="B827" s="7">
        <v>350</v>
      </c>
      <c r="C827" s="11">
        <v>10</v>
      </c>
      <c r="D827" s="11" t="s">
        <v>106</v>
      </c>
      <c r="E827" s="13" t="s">
        <v>415</v>
      </c>
      <c r="F827" s="13" t="s">
        <v>277</v>
      </c>
      <c r="G827" s="179">
        <f t="shared" si="0"/>
        <v>2876000</v>
      </c>
    </row>
    <row r="828" spans="1:7" ht="18.75">
      <c r="A828" s="12" t="s">
        <v>55</v>
      </c>
      <c r="B828" s="7">
        <v>350</v>
      </c>
      <c r="C828" s="11">
        <v>10</v>
      </c>
      <c r="D828" s="11" t="s">
        <v>106</v>
      </c>
      <c r="E828" s="13" t="s">
        <v>415</v>
      </c>
      <c r="F828" s="13" t="s">
        <v>54</v>
      </c>
      <c r="G828" s="179">
        <v>2876000</v>
      </c>
    </row>
    <row r="829" spans="1:8" ht="37.5">
      <c r="A829" s="52" t="s">
        <v>9</v>
      </c>
      <c r="B829" s="206">
        <v>351</v>
      </c>
      <c r="C829" s="54" t="s">
        <v>96</v>
      </c>
      <c r="D829" s="54" t="s">
        <v>96</v>
      </c>
      <c r="E829" s="54" t="s">
        <v>97</v>
      </c>
      <c r="F829" s="54" t="s">
        <v>98</v>
      </c>
      <c r="G829" s="187">
        <f>G830+G858</f>
        <v>248581118</v>
      </c>
      <c r="H829" s="89"/>
    </row>
    <row r="830" spans="1:7" ht="18.75">
      <c r="A830" s="1" t="s">
        <v>116</v>
      </c>
      <c r="B830" s="7">
        <v>351</v>
      </c>
      <c r="C830" s="14" t="s">
        <v>106</v>
      </c>
      <c r="D830" s="13" t="s">
        <v>96</v>
      </c>
      <c r="E830" s="13" t="s">
        <v>97</v>
      </c>
      <c r="F830" s="13" t="s">
        <v>98</v>
      </c>
      <c r="G830" s="179">
        <f>G831+G847+G852+G837</f>
        <v>97735823.89</v>
      </c>
    </row>
    <row r="831" spans="1:7" ht="18.75">
      <c r="A831" s="1" t="s">
        <v>234</v>
      </c>
      <c r="B831" s="10">
        <v>351</v>
      </c>
      <c r="C831" s="13" t="s">
        <v>106</v>
      </c>
      <c r="D831" s="13" t="s">
        <v>119</v>
      </c>
      <c r="E831" s="13" t="s">
        <v>97</v>
      </c>
      <c r="F831" s="13" t="s">
        <v>98</v>
      </c>
      <c r="G831" s="179">
        <f>G832</f>
        <v>99200</v>
      </c>
    </row>
    <row r="832" spans="1:7" ht="18.75">
      <c r="A832" s="1" t="s">
        <v>181</v>
      </c>
      <c r="B832" s="7">
        <v>351</v>
      </c>
      <c r="C832" s="13" t="s">
        <v>106</v>
      </c>
      <c r="D832" s="13" t="s">
        <v>119</v>
      </c>
      <c r="E832" s="13" t="s">
        <v>365</v>
      </c>
      <c r="F832" s="13" t="s">
        <v>98</v>
      </c>
      <c r="G832" s="179">
        <f>G833</f>
        <v>99200</v>
      </c>
    </row>
    <row r="833" spans="1:7" ht="37.5">
      <c r="A833" s="1" t="s">
        <v>192</v>
      </c>
      <c r="B833" s="7">
        <v>351</v>
      </c>
      <c r="C833" s="13" t="s">
        <v>106</v>
      </c>
      <c r="D833" s="13" t="s">
        <v>119</v>
      </c>
      <c r="E833" s="13" t="s">
        <v>367</v>
      </c>
      <c r="F833" s="13" t="s">
        <v>98</v>
      </c>
      <c r="G833" s="179">
        <f>G834</f>
        <v>99200</v>
      </c>
    </row>
    <row r="834" spans="1:7" ht="75">
      <c r="A834" s="1" t="s">
        <v>271</v>
      </c>
      <c r="B834" s="10">
        <v>351</v>
      </c>
      <c r="C834" s="13" t="s">
        <v>106</v>
      </c>
      <c r="D834" s="13" t="s">
        <v>119</v>
      </c>
      <c r="E834" s="13" t="s">
        <v>372</v>
      </c>
      <c r="F834" s="13" t="s">
        <v>98</v>
      </c>
      <c r="G834" s="179">
        <f>G835</f>
        <v>99200</v>
      </c>
    </row>
    <row r="835" spans="1:7" ht="37.5">
      <c r="A835" s="1" t="s">
        <v>276</v>
      </c>
      <c r="B835" s="10">
        <v>351</v>
      </c>
      <c r="C835" s="13" t="s">
        <v>106</v>
      </c>
      <c r="D835" s="13" t="s">
        <v>119</v>
      </c>
      <c r="E835" s="13" t="s">
        <v>372</v>
      </c>
      <c r="F835" s="13" t="s">
        <v>275</v>
      </c>
      <c r="G835" s="179">
        <f>G836</f>
        <v>99200</v>
      </c>
    </row>
    <row r="836" spans="1:7" ht="37.5">
      <c r="A836" s="39" t="s">
        <v>29</v>
      </c>
      <c r="B836" s="10">
        <v>351</v>
      </c>
      <c r="C836" s="13" t="s">
        <v>106</v>
      </c>
      <c r="D836" s="13" t="s">
        <v>119</v>
      </c>
      <c r="E836" s="13" t="s">
        <v>372</v>
      </c>
      <c r="F836" s="8" t="s">
        <v>28</v>
      </c>
      <c r="G836" s="179">
        <v>99200</v>
      </c>
    </row>
    <row r="837" spans="1:7" ht="18.75">
      <c r="A837" s="39" t="s">
        <v>177</v>
      </c>
      <c r="B837" s="7">
        <v>351</v>
      </c>
      <c r="C837" s="11" t="s">
        <v>106</v>
      </c>
      <c r="D837" s="8" t="s">
        <v>110</v>
      </c>
      <c r="E837" s="8" t="s">
        <v>97</v>
      </c>
      <c r="F837" s="8" t="s">
        <v>98</v>
      </c>
      <c r="G837" s="185">
        <f>G838</f>
        <v>18410106</v>
      </c>
    </row>
    <row r="838" spans="1:7" ht="37.5">
      <c r="A838" s="40" t="s">
        <v>178</v>
      </c>
      <c r="B838" s="7">
        <v>351</v>
      </c>
      <c r="C838" s="11" t="s">
        <v>106</v>
      </c>
      <c r="D838" s="8" t="s">
        <v>110</v>
      </c>
      <c r="E838" s="8" t="s">
        <v>373</v>
      </c>
      <c r="F838" s="8" t="s">
        <v>98</v>
      </c>
      <c r="G838" s="185">
        <f>G839</f>
        <v>18410106</v>
      </c>
    </row>
    <row r="839" spans="1:7" ht="18.75">
      <c r="A839" s="40" t="s">
        <v>133</v>
      </c>
      <c r="B839" s="7">
        <v>351</v>
      </c>
      <c r="C839" s="11" t="s">
        <v>106</v>
      </c>
      <c r="D839" s="8" t="s">
        <v>110</v>
      </c>
      <c r="E839" s="8" t="s">
        <v>179</v>
      </c>
      <c r="F839" s="8" t="s">
        <v>98</v>
      </c>
      <c r="G839" s="188">
        <f>G840+G843</f>
        <v>18410106</v>
      </c>
    </row>
    <row r="840" spans="1:7" ht="37.5">
      <c r="A840" s="12" t="s">
        <v>73</v>
      </c>
      <c r="B840" s="7">
        <v>351</v>
      </c>
      <c r="C840" s="11" t="s">
        <v>106</v>
      </c>
      <c r="D840" s="8" t="s">
        <v>110</v>
      </c>
      <c r="E840" s="8" t="s">
        <v>179</v>
      </c>
      <c r="F840" s="8" t="s">
        <v>283</v>
      </c>
      <c r="G840" s="185">
        <f>G841</f>
        <v>18410106</v>
      </c>
    </row>
    <row r="841" spans="1:7" ht="18.75">
      <c r="A841" s="12" t="s">
        <v>74</v>
      </c>
      <c r="B841" s="7">
        <v>351</v>
      </c>
      <c r="C841" s="11" t="s">
        <v>106</v>
      </c>
      <c r="D841" s="8" t="s">
        <v>110</v>
      </c>
      <c r="E841" s="8" t="s">
        <v>179</v>
      </c>
      <c r="F841" s="8" t="s">
        <v>71</v>
      </c>
      <c r="G841" s="185">
        <f>G842</f>
        <v>18410106</v>
      </c>
    </row>
    <row r="842" spans="1:7" ht="56.25">
      <c r="A842" s="12" t="s">
        <v>75</v>
      </c>
      <c r="B842" s="7">
        <v>351</v>
      </c>
      <c r="C842" s="11" t="s">
        <v>106</v>
      </c>
      <c r="D842" s="8" t="s">
        <v>110</v>
      </c>
      <c r="E842" s="8" t="s">
        <v>179</v>
      </c>
      <c r="F842" s="8" t="s">
        <v>72</v>
      </c>
      <c r="G842" s="185">
        <f>18410106</f>
        <v>18410106</v>
      </c>
    </row>
    <row r="843" spans="1:7" ht="93.75" hidden="1">
      <c r="A843" s="49" t="s">
        <v>53</v>
      </c>
      <c r="B843" s="7">
        <v>351</v>
      </c>
      <c r="C843" s="11" t="s">
        <v>106</v>
      </c>
      <c r="D843" s="8" t="s">
        <v>110</v>
      </c>
      <c r="E843" s="8" t="s">
        <v>254</v>
      </c>
      <c r="F843" s="8" t="s">
        <v>98</v>
      </c>
      <c r="G843" s="185">
        <f>G844</f>
        <v>0</v>
      </c>
    </row>
    <row r="844" spans="1:7" ht="37.5" hidden="1">
      <c r="A844" s="12" t="s">
        <v>73</v>
      </c>
      <c r="B844" s="7">
        <v>351</v>
      </c>
      <c r="C844" s="11" t="s">
        <v>106</v>
      </c>
      <c r="D844" s="8" t="s">
        <v>110</v>
      </c>
      <c r="E844" s="8" t="s">
        <v>254</v>
      </c>
      <c r="F844" s="8" t="s">
        <v>283</v>
      </c>
      <c r="G844" s="185">
        <f>G845</f>
        <v>0</v>
      </c>
    </row>
    <row r="845" spans="1:7" ht="18.75" hidden="1">
      <c r="A845" s="234" t="s">
        <v>74</v>
      </c>
      <c r="B845" s="7">
        <v>351</v>
      </c>
      <c r="C845" s="11" t="s">
        <v>106</v>
      </c>
      <c r="D845" s="8" t="s">
        <v>110</v>
      </c>
      <c r="E845" s="8" t="s">
        <v>254</v>
      </c>
      <c r="F845" s="59">
        <v>610</v>
      </c>
      <c r="G845" s="185">
        <f>G846</f>
        <v>0</v>
      </c>
    </row>
    <row r="846" spans="1:7" ht="56.25" hidden="1">
      <c r="A846" s="12" t="s">
        <v>75</v>
      </c>
      <c r="B846" s="7">
        <v>351</v>
      </c>
      <c r="C846" s="11" t="s">
        <v>106</v>
      </c>
      <c r="D846" s="8" t="s">
        <v>110</v>
      </c>
      <c r="E846" s="8" t="s">
        <v>254</v>
      </c>
      <c r="F846" s="59">
        <v>611</v>
      </c>
      <c r="G846" s="185"/>
    </row>
    <row r="847" spans="1:7" ht="18.75">
      <c r="A847" s="1" t="s">
        <v>187</v>
      </c>
      <c r="B847" s="7">
        <v>351</v>
      </c>
      <c r="C847" s="14" t="s">
        <v>106</v>
      </c>
      <c r="D847" s="14" t="s">
        <v>140</v>
      </c>
      <c r="E847" s="13" t="s">
        <v>97</v>
      </c>
      <c r="F847" s="13" t="s">
        <v>98</v>
      </c>
      <c r="G847" s="179">
        <f>G848</f>
        <v>31532662.89</v>
      </c>
    </row>
    <row r="848" spans="1:7" ht="18.75">
      <c r="A848" s="1" t="s">
        <v>141</v>
      </c>
      <c r="B848" s="7">
        <v>351</v>
      </c>
      <c r="C848" s="13" t="s">
        <v>106</v>
      </c>
      <c r="D848" s="13" t="s">
        <v>140</v>
      </c>
      <c r="E848" s="13" t="s">
        <v>142</v>
      </c>
      <c r="F848" s="13" t="s">
        <v>98</v>
      </c>
      <c r="G848" s="179">
        <f>G849</f>
        <v>31532662.89</v>
      </c>
    </row>
    <row r="849" spans="1:7" ht="18.75">
      <c r="A849" s="1" t="s">
        <v>143</v>
      </c>
      <c r="B849" s="7">
        <v>351</v>
      </c>
      <c r="C849" s="13" t="s">
        <v>106</v>
      </c>
      <c r="D849" s="13" t="s">
        <v>140</v>
      </c>
      <c r="E849" s="13" t="s">
        <v>144</v>
      </c>
      <c r="F849" s="13" t="s">
        <v>98</v>
      </c>
      <c r="G849" s="179">
        <f>G850</f>
        <v>31532662.89</v>
      </c>
    </row>
    <row r="850" spans="1:7" ht="18.75">
      <c r="A850" s="12" t="s">
        <v>279</v>
      </c>
      <c r="B850" s="7">
        <v>351</v>
      </c>
      <c r="C850" s="13" t="s">
        <v>106</v>
      </c>
      <c r="D850" s="13" t="s">
        <v>140</v>
      </c>
      <c r="E850" s="13" t="s">
        <v>144</v>
      </c>
      <c r="F850" s="13" t="s">
        <v>280</v>
      </c>
      <c r="G850" s="179">
        <f>G851</f>
        <v>31532662.89</v>
      </c>
    </row>
    <row r="851" spans="1:7" ht="37.5">
      <c r="A851" s="12" t="s">
        <v>66</v>
      </c>
      <c r="B851" s="7">
        <v>351</v>
      </c>
      <c r="C851" s="13" t="s">
        <v>106</v>
      </c>
      <c r="D851" s="13" t="s">
        <v>140</v>
      </c>
      <c r="E851" s="13" t="s">
        <v>144</v>
      </c>
      <c r="F851" s="13" t="s">
        <v>65</v>
      </c>
      <c r="G851" s="179">
        <f>30200000+1332662.89</f>
        <v>31532662.89</v>
      </c>
    </row>
    <row r="852" spans="1:7" ht="18.75">
      <c r="A852" s="12" t="s">
        <v>348</v>
      </c>
      <c r="B852" s="7">
        <v>351</v>
      </c>
      <c r="C852" s="13" t="s">
        <v>106</v>
      </c>
      <c r="D852" s="13" t="s">
        <v>122</v>
      </c>
      <c r="E852" s="13" t="s">
        <v>97</v>
      </c>
      <c r="F852" s="13" t="s">
        <v>98</v>
      </c>
      <c r="G852" s="179">
        <f>G853</f>
        <v>47693855</v>
      </c>
    </row>
    <row r="853" spans="1:7" ht="56.25">
      <c r="A853" s="1" t="s">
        <v>183</v>
      </c>
      <c r="B853" s="7">
        <v>351</v>
      </c>
      <c r="C853" s="13" t="s">
        <v>106</v>
      </c>
      <c r="D853" s="13" t="s">
        <v>122</v>
      </c>
      <c r="E853" s="13" t="s">
        <v>374</v>
      </c>
      <c r="F853" s="13" t="s">
        <v>98</v>
      </c>
      <c r="G853" s="179">
        <f>G854+G856</f>
        <v>47693855</v>
      </c>
    </row>
    <row r="854" spans="1:7" ht="18.75">
      <c r="A854" s="1" t="s">
        <v>276</v>
      </c>
      <c r="B854" s="7">
        <v>351</v>
      </c>
      <c r="C854" s="13" t="s">
        <v>106</v>
      </c>
      <c r="D854" s="13" t="s">
        <v>122</v>
      </c>
      <c r="E854" s="13" t="s">
        <v>374</v>
      </c>
      <c r="F854" s="13" t="s">
        <v>275</v>
      </c>
      <c r="G854" s="179">
        <f>G855</f>
        <v>22129141</v>
      </c>
    </row>
    <row r="855" spans="1:7" ht="37.5">
      <c r="A855" s="39" t="s">
        <v>29</v>
      </c>
      <c r="B855" s="7">
        <v>351</v>
      </c>
      <c r="C855" s="13" t="s">
        <v>106</v>
      </c>
      <c r="D855" s="13" t="s">
        <v>122</v>
      </c>
      <c r="E855" s="13" t="s">
        <v>374</v>
      </c>
      <c r="F855" s="8" t="s">
        <v>28</v>
      </c>
      <c r="G855" s="179">
        <f>20729141+1400000</f>
        <v>22129141</v>
      </c>
    </row>
    <row r="856" spans="1:7" ht="18.75">
      <c r="A856" s="12" t="s">
        <v>279</v>
      </c>
      <c r="B856" s="7">
        <v>351</v>
      </c>
      <c r="C856" s="13" t="s">
        <v>106</v>
      </c>
      <c r="D856" s="13" t="s">
        <v>122</v>
      </c>
      <c r="E856" s="13" t="s">
        <v>374</v>
      </c>
      <c r="F856" s="13" t="s">
        <v>280</v>
      </c>
      <c r="G856" s="179">
        <f>G857</f>
        <v>25564714</v>
      </c>
    </row>
    <row r="857" spans="1:7" ht="37.5">
      <c r="A857" s="12" t="s">
        <v>66</v>
      </c>
      <c r="B857" s="7">
        <v>351</v>
      </c>
      <c r="C857" s="13" t="s">
        <v>106</v>
      </c>
      <c r="D857" s="13" t="s">
        <v>122</v>
      </c>
      <c r="E857" s="13" t="s">
        <v>374</v>
      </c>
      <c r="F857" s="13" t="s">
        <v>65</v>
      </c>
      <c r="G857" s="179">
        <v>25564714</v>
      </c>
    </row>
    <row r="858" spans="1:7" ht="18.75">
      <c r="A858" s="1" t="s">
        <v>148</v>
      </c>
      <c r="B858" s="7">
        <v>351</v>
      </c>
      <c r="C858" s="14" t="s">
        <v>119</v>
      </c>
      <c r="D858" s="13" t="s">
        <v>96</v>
      </c>
      <c r="E858" s="13" t="s">
        <v>97</v>
      </c>
      <c r="F858" s="13" t="s">
        <v>98</v>
      </c>
      <c r="G858" s="179">
        <f>G859+G871+G882+G901</f>
        <v>150845294.11</v>
      </c>
    </row>
    <row r="859" spans="1:7" ht="18.75">
      <c r="A859" s="1" t="s">
        <v>149</v>
      </c>
      <c r="B859" s="7">
        <v>351</v>
      </c>
      <c r="C859" s="14" t="s">
        <v>119</v>
      </c>
      <c r="D859" s="14" t="s">
        <v>89</v>
      </c>
      <c r="E859" s="13" t="s">
        <v>97</v>
      </c>
      <c r="F859" s="13" t="s">
        <v>98</v>
      </c>
      <c r="G859" s="179">
        <f>G860+G867</f>
        <v>88863.13</v>
      </c>
    </row>
    <row r="860" spans="1:7" ht="19.5" customHeight="1">
      <c r="A860" s="1" t="s">
        <v>188</v>
      </c>
      <c r="B860" s="7">
        <v>351</v>
      </c>
      <c r="C860" s="14" t="s">
        <v>119</v>
      </c>
      <c r="D860" s="14" t="s">
        <v>89</v>
      </c>
      <c r="E860" s="13" t="s">
        <v>349</v>
      </c>
      <c r="F860" s="13" t="s">
        <v>98</v>
      </c>
      <c r="G860" s="179">
        <f>G861+G864</f>
        <v>32220</v>
      </c>
    </row>
    <row r="861" spans="1:7" ht="37.5" hidden="1">
      <c r="A861" s="65" t="s">
        <v>520</v>
      </c>
      <c r="B861" s="64" t="s">
        <v>521</v>
      </c>
      <c r="C861" s="64" t="s">
        <v>119</v>
      </c>
      <c r="D861" s="64" t="s">
        <v>89</v>
      </c>
      <c r="E861" s="64" t="s">
        <v>522</v>
      </c>
      <c r="F861" s="13" t="s">
        <v>98</v>
      </c>
      <c r="G861" s="179">
        <f>G862</f>
        <v>0</v>
      </c>
    </row>
    <row r="862" spans="1:7" ht="18.75" hidden="1">
      <c r="A862" s="1" t="s">
        <v>276</v>
      </c>
      <c r="B862" s="64" t="s">
        <v>521</v>
      </c>
      <c r="C862" s="64" t="s">
        <v>119</v>
      </c>
      <c r="D862" s="64" t="s">
        <v>89</v>
      </c>
      <c r="E862" s="64" t="s">
        <v>522</v>
      </c>
      <c r="F862" s="13" t="s">
        <v>275</v>
      </c>
      <c r="G862" s="179">
        <f>G863</f>
        <v>0</v>
      </c>
    </row>
    <row r="863" spans="1:7" ht="37.5" hidden="1">
      <c r="A863" s="195" t="s">
        <v>29</v>
      </c>
      <c r="B863" s="64" t="s">
        <v>521</v>
      </c>
      <c r="C863" s="64" t="s">
        <v>119</v>
      </c>
      <c r="D863" s="64" t="s">
        <v>89</v>
      </c>
      <c r="E863" s="64" t="s">
        <v>522</v>
      </c>
      <c r="F863" s="196" t="s">
        <v>28</v>
      </c>
      <c r="G863" s="179"/>
    </row>
    <row r="864" spans="1:7" ht="18.75">
      <c r="A864" s="1" t="s">
        <v>189</v>
      </c>
      <c r="B864" s="7">
        <v>351</v>
      </c>
      <c r="C864" s="14" t="s">
        <v>119</v>
      </c>
      <c r="D864" s="14" t="s">
        <v>89</v>
      </c>
      <c r="E864" s="13" t="s">
        <v>376</v>
      </c>
      <c r="F864" s="13" t="s">
        <v>98</v>
      </c>
      <c r="G864" s="179">
        <f>G865</f>
        <v>32220</v>
      </c>
    </row>
    <row r="865" spans="1:7" ht="18.75">
      <c r="A865" s="1" t="s">
        <v>276</v>
      </c>
      <c r="B865" s="7">
        <v>351</v>
      </c>
      <c r="C865" s="14" t="s">
        <v>119</v>
      </c>
      <c r="D865" s="14" t="s">
        <v>89</v>
      </c>
      <c r="E865" s="13" t="s">
        <v>376</v>
      </c>
      <c r="F865" s="13" t="s">
        <v>275</v>
      </c>
      <c r="G865" s="179">
        <f>G866</f>
        <v>32220</v>
      </c>
    </row>
    <row r="866" spans="1:7" ht="37.5">
      <c r="A866" s="39" t="s">
        <v>29</v>
      </c>
      <c r="B866" s="7">
        <v>351</v>
      </c>
      <c r="C866" s="14" t="s">
        <v>119</v>
      </c>
      <c r="D866" s="14" t="s">
        <v>89</v>
      </c>
      <c r="E866" s="13" t="s">
        <v>376</v>
      </c>
      <c r="F866" s="8" t="s">
        <v>28</v>
      </c>
      <c r="G866" s="179">
        <f>30490+1730</f>
        <v>32220</v>
      </c>
    </row>
    <row r="867" spans="1:7" ht="18.75">
      <c r="A867" s="1" t="s">
        <v>284</v>
      </c>
      <c r="B867" s="7">
        <v>351</v>
      </c>
      <c r="C867" s="14" t="s">
        <v>119</v>
      </c>
      <c r="D867" s="14" t="s">
        <v>89</v>
      </c>
      <c r="E867" s="13" t="s">
        <v>118</v>
      </c>
      <c r="F867" s="13" t="s">
        <v>98</v>
      </c>
      <c r="G867" s="179">
        <f>G868</f>
        <v>56643.13</v>
      </c>
    </row>
    <row r="868" spans="1:7" ht="37.5">
      <c r="A868" s="1" t="s">
        <v>76</v>
      </c>
      <c r="B868" s="7">
        <v>351</v>
      </c>
      <c r="C868" s="11" t="s">
        <v>119</v>
      </c>
      <c r="D868" s="8" t="s">
        <v>89</v>
      </c>
      <c r="E868" s="13" t="s">
        <v>222</v>
      </c>
      <c r="F868" s="13" t="s">
        <v>98</v>
      </c>
      <c r="G868" s="179">
        <f>G869</f>
        <v>56643.13</v>
      </c>
    </row>
    <row r="869" spans="1:7" ht="18.75">
      <c r="A869" s="1" t="s">
        <v>276</v>
      </c>
      <c r="B869" s="7">
        <v>351</v>
      </c>
      <c r="C869" s="11" t="s">
        <v>119</v>
      </c>
      <c r="D869" s="8" t="s">
        <v>89</v>
      </c>
      <c r="E869" s="13" t="s">
        <v>222</v>
      </c>
      <c r="F869" s="13" t="s">
        <v>275</v>
      </c>
      <c r="G869" s="179">
        <f>G870</f>
        <v>56643.13</v>
      </c>
    </row>
    <row r="870" spans="1:7" ht="37.5">
      <c r="A870" s="39" t="s">
        <v>29</v>
      </c>
      <c r="B870" s="7">
        <v>351</v>
      </c>
      <c r="C870" s="11" t="s">
        <v>119</v>
      </c>
      <c r="D870" s="8" t="s">
        <v>89</v>
      </c>
      <c r="E870" s="13" t="s">
        <v>222</v>
      </c>
      <c r="F870" s="8" t="s">
        <v>28</v>
      </c>
      <c r="G870" s="179">
        <v>56643.13</v>
      </c>
    </row>
    <row r="871" spans="1:7" ht="18.75">
      <c r="A871" s="1" t="s">
        <v>180</v>
      </c>
      <c r="B871" s="7">
        <v>351</v>
      </c>
      <c r="C871" s="13" t="s">
        <v>119</v>
      </c>
      <c r="D871" s="13" t="s">
        <v>101</v>
      </c>
      <c r="E871" s="13" t="s">
        <v>97</v>
      </c>
      <c r="F871" s="13" t="s">
        <v>98</v>
      </c>
      <c r="G871" s="179">
        <f>G872+G878</f>
        <v>6918215.86</v>
      </c>
    </row>
    <row r="872" spans="1:7" ht="18.75">
      <c r="A872" s="1" t="s">
        <v>190</v>
      </c>
      <c r="B872" s="7">
        <v>351</v>
      </c>
      <c r="C872" s="13" t="s">
        <v>119</v>
      </c>
      <c r="D872" s="13" t="s">
        <v>101</v>
      </c>
      <c r="E872" s="13" t="s">
        <v>377</v>
      </c>
      <c r="F872" s="13" t="s">
        <v>98</v>
      </c>
      <c r="G872" s="179">
        <f>G873</f>
        <v>677269.99</v>
      </c>
    </row>
    <row r="873" spans="1:7" ht="18.75">
      <c r="A873" s="1" t="s">
        <v>191</v>
      </c>
      <c r="B873" s="7">
        <v>351</v>
      </c>
      <c r="C873" s="13" t="s">
        <v>119</v>
      </c>
      <c r="D873" s="13" t="s">
        <v>101</v>
      </c>
      <c r="E873" s="13" t="s">
        <v>378</v>
      </c>
      <c r="F873" s="13" t="s">
        <v>98</v>
      </c>
      <c r="G873" s="179">
        <f>G874+G876</f>
        <v>677269.99</v>
      </c>
    </row>
    <row r="874" spans="1:7" ht="18.75">
      <c r="A874" s="1" t="s">
        <v>276</v>
      </c>
      <c r="B874" s="7">
        <v>351</v>
      </c>
      <c r="C874" s="13" t="s">
        <v>119</v>
      </c>
      <c r="D874" s="13" t="s">
        <v>101</v>
      </c>
      <c r="E874" s="13" t="s">
        <v>378</v>
      </c>
      <c r="F874" s="13" t="s">
        <v>275</v>
      </c>
      <c r="G874" s="179">
        <f>G875</f>
        <v>677269.99</v>
      </c>
    </row>
    <row r="875" spans="1:7" ht="37.5">
      <c r="A875" s="39" t="s">
        <v>29</v>
      </c>
      <c r="B875" s="7">
        <v>351</v>
      </c>
      <c r="C875" s="13" t="s">
        <v>119</v>
      </c>
      <c r="D875" s="13" t="s">
        <v>101</v>
      </c>
      <c r="E875" s="13" t="s">
        <v>378</v>
      </c>
      <c r="F875" s="8" t="s">
        <v>28</v>
      </c>
      <c r="G875" s="179">
        <f>629918+47351.98+0.01</f>
        <v>677269.99</v>
      </c>
    </row>
    <row r="876" spans="1:7" ht="18.75" hidden="1">
      <c r="A876" s="1" t="s">
        <v>279</v>
      </c>
      <c r="B876" s="7">
        <v>351</v>
      </c>
      <c r="C876" s="13" t="s">
        <v>119</v>
      </c>
      <c r="D876" s="13" t="s">
        <v>101</v>
      </c>
      <c r="E876" s="13" t="s">
        <v>378</v>
      </c>
      <c r="F876" s="8" t="s">
        <v>280</v>
      </c>
      <c r="G876" s="179">
        <f>G877</f>
        <v>0</v>
      </c>
    </row>
    <row r="877" spans="1:7" ht="37.5" hidden="1">
      <c r="A877" s="1" t="s">
        <v>66</v>
      </c>
      <c r="B877" s="7">
        <v>351</v>
      </c>
      <c r="C877" s="13" t="s">
        <v>119</v>
      </c>
      <c r="D877" s="13" t="s">
        <v>101</v>
      </c>
      <c r="E877" s="13" t="s">
        <v>378</v>
      </c>
      <c r="F877" s="13" t="s">
        <v>65</v>
      </c>
      <c r="G877" s="179"/>
    </row>
    <row r="878" spans="1:7" ht="18.75">
      <c r="A878" s="1" t="s">
        <v>284</v>
      </c>
      <c r="B878" s="7">
        <v>351</v>
      </c>
      <c r="C878" s="14" t="s">
        <v>119</v>
      </c>
      <c r="D878" s="13" t="s">
        <v>101</v>
      </c>
      <c r="E878" s="13" t="s">
        <v>118</v>
      </c>
      <c r="F878" s="13" t="s">
        <v>98</v>
      </c>
      <c r="G878" s="179">
        <f>G879</f>
        <v>6240945.87</v>
      </c>
    </row>
    <row r="879" spans="1:7" ht="37.5">
      <c r="A879" s="1" t="s">
        <v>76</v>
      </c>
      <c r="B879" s="7">
        <v>351</v>
      </c>
      <c r="C879" s="13" t="s">
        <v>119</v>
      </c>
      <c r="D879" s="13" t="s">
        <v>101</v>
      </c>
      <c r="E879" s="13" t="s">
        <v>222</v>
      </c>
      <c r="F879" s="13" t="s">
        <v>98</v>
      </c>
      <c r="G879" s="179">
        <f>G880</f>
        <v>6240945.87</v>
      </c>
    </row>
    <row r="880" spans="1:7" ht="18.75">
      <c r="A880" s="1" t="s">
        <v>279</v>
      </c>
      <c r="B880" s="7">
        <v>351</v>
      </c>
      <c r="C880" s="13" t="s">
        <v>119</v>
      </c>
      <c r="D880" s="13" t="s">
        <v>101</v>
      </c>
      <c r="E880" s="13" t="s">
        <v>222</v>
      </c>
      <c r="F880" s="13" t="s">
        <v>280</v>
      </c>
      <c r="G880" s="179">
        <f>G881</f>
        <v>6240945.87</v>
      </c>
    </row>
    <row r="881" spans="1:7" ht="37.5">
      <c r="A881" s="1" t="s">
        <v>66</v>
      </c>
      <c r="B881" s="7">
        <v>351</v>
      </c>
      <c r="C881" s="13" t="s">
        <v>119</v>
      </c>
      <c r="D881" s="13" t="s">
        <v>101</v>
      </c>
      <c r="E881" s="13" t="s">
        <v>222</v>
      </c>
      <c r="F881" s="13" t="s">
        <v>65</v>
      </c>
      <c r="G881" s="179">
        <f>6240945.88-0.01</f>
        <v>6240945.87</v>
      </c>
    </row>
    <row r="882" spans="1:7" ht="18.75">
      <c r="A882" s="1" t="s">
        <v>181</v>
      </c>
      <c r="B882" s="7">
        <v>351</v>
      </c>
      <c r="C882" s="13" t="s">
        <v>119</v>
      </c>
      <c r="D882" s="13" t="s">
        <v>124</v>
      </c>
      <c r="E882" s="13" t="s">
        <v>97</v>
      </c>
      <c r="F882" s="13" t="s">
        <v>98</v>
      </c>
      <c r="G882" s="179">
        <f>G883</f>
        <v>113830969.12</v>
      </c>
    </row>
    <row r="883" spans="1:7" ht="18.75">
      <c r="A883" s="1" t="s">
        <v>181</v>
      </c>
      <c r="B883" s="7">
        <v>351</v>
      </c>
      <c r="C883" s="13" t="s">
        <v>119</v>
      </c>
      <c r="D883" s="13" t="s">
        <v>124</v>
      </c>
      <c r="E883" s="13" t="s">
        <v>365</v>
      </c>
      <c r="F883" s="13" t="s">
        <v>98</v>
      </c>
      <c r="G883" s="179">
        <f>G884+G887+G890+G894</f>
        <v>113830969.12</v>
      </c>
    </row>
    <row r="884" spans="1:7" ht="18.75">
      <c r="A884" s="1" t="s">
        <v>182</v>
      </c>
      <c r="B884" s="7">
        <v>351</v>
      </c>
      <c r="C884" s="13" t="s">
        <v>119</v>
      </c>
      <c r="D884" s="13" t="s">
        <v>124</v>
      </c>
      <c r="E884" s="13" t="s">
        <v>366</v>
      </c>
      <c r="F884" s="13" t="s">
        <v>98</v>
      </c>
      <c r="G884" s="179">
        <f>G885</f>
        <v>13467773.75</v>
      </c>
    </row>
    <row r="885" spans="1:7" ht="18.75">
      <c r="A885" s="1" t="s">
        <v>276</v>
      </c>
      <c r="B885" s="7">
        <v>351</v>
      </c>
      <c r="C885" s="13" t="s">
        <v>119</v>
      </c>
      <c r="D885" s="13" t="s">
        <v>124</v>
      </c>
      <c r="E885" s="13" t="s">
        <v>366</v>
      </c>
      <c r="F885" s="13" t="s">
        <v>275</v>
      </c>
      <c r="G885" s="179">
        <f>G886</f>
        <v>13467773.75</v>
      </c>
    </row>
    <row r="886" spans="1:7" ht="37.5">
      <c r="A886" s="39" t="s">
        <v>29</v>
      </c>
      <c r="B886" s="7">
        <v>351</v>
      </c>
      <c r="C886" s="13" t="s">
        <v>119</v>
      </c>
      <c r="D886" s="13" t="s">
        <v>124</v>
      </c>
      <c r="E886" s="13" t="s">
        <v>366</v>
      </c>
      <c r="F886" s="8" t="s">
        <v>28</v>
      </c>
      <c r="G886" s="179">
        <f>5717625+6844628+666155.75+239365</f>
        <v>13467773.75</v>
      </c>
    </row>
    <row r="887" spans="1:7" ht="18.75">
      <c r="A887" s="1" t="s">
        <v>185</v>
      </c>
      <c r="B887" s="7">
        <v>351</v>
      </c>
      <c r="C887" s="13" t="s">
        <v>119</v>
      </c>
      <c r="D887" s="13" t="s">
        <v>124</v>
      </c>
      <c r="E887" s="13" t="s">
        <v>379</v>
      </c>
      <c r="F887" s="13" t="s">
        <v>98</v>
      </c>
      <c r="G887" s="179">
        <f>G888</f>
        <v>6511303</v>
      </c>
    </row>
    <row r="888" spans="1:7" ht="18.75">
      <c r="A888" s="1" t="s">
        <v>276</v>
      </c>
      <c r="B888" s="7">
        <v>351</v>
      </c>
      <c r="C888" s="13" t="s">
        <v>119</v>
      </c>
      <c r="D888" s="13" t="s">
        <v>124</v>
      </c>
      <c r="E888" s="13" t="s">
        <v>379</v>
      </c>
      <c r="F888" s="13" t="s">
        <v>275</v>
      </c>
      <c r="G888" s="179">
        <f>G889</f>
        <v>6511303</v>
      </c>
    </row>
    <row r="889" spans="1:7" ht="37.5">
      <c r="A889" s="39" t="s">
        <v>29</v>
      </c>
      <c r="B889" s="7">
        <v>351</v>
      </c>
      <c r="C889" s="13" t="s">
        <v>119</v>
      </c>
      <c r="D889" s="13" t="s">
        <v>124</v>
      </c>
      <c r="E889" s="13" t="s">
        <v>379</v>
      </c>
      <c r="F889" s="8" t="s">
        <v>28</v>
      </c>
      <c r="G889" s="179">
        <v>6511303</v>
      </c>
    </row>
    <row r="890" spans="1:7" ht="18.75">
      <c r="A890" s="1" t="s">
        <v>184</v>
      </c>
      <c r="B890" s="7">
        <v>351</v>
      </c>
      <c r="C890" s="13" t="s">
        <v>119</v>
      </c>
      <c r="D890" s="13" t="s">
        <v>124</v>
      </c>
      <c r="E890" s="13" t="s">
        <v>380</v>
      </c>
      <c r="F890" s="13" t="s">
        <v>98</v>
      </c>
      <c r="G890" s="179">
        <f>G891</f>
        <v>8114114</v>
      </c>
    </row>
    <row r="891" spans="1:7" ht="37.5">
      <c r="A891" s="12" t="s">
        <v>73</v>
      </c>
      <c r="B891" s="7">
        <v>351</v>
      </c>
      <c r="C891" s="13" t="s">
        <v>119</v>
      </c>
      <c r="D891" s="13" t="s">
        <v>124</v>
      </c>
      <c r="E891" s="13" t="s">
        <v>380</v>
      </c>
      <c r="F891" s="8" t="s">
        <v>283</v>
      </c>
      <c r="G891" s="179">
        <f>G892</f>
        <v>8114114</v>
      </c>
    </row>
    <row r="892" spans="1:7" ht="18.75">
      <c r="A892" s="12" t="s">
        <v>74</v>
      </c>
      <c r="B892" s="7">
        <v>351</v>
      </c>
      <c r="C892" s="13" t="s">
        <v>119</v>
      </c>
      <c r="D892" s="13" t="s">
        <v>124</v>
      </c>
      <c r="E892" s="13" t="s">
        <v>380</v>
      </c>
      <c r="F892" s="11" t="s">
        <v>71</v>
      </c>
      <c r="G892" s="179">
        <f>G893</f>
        <v>8114114</v>
      </c>
    </row>
    <row r="893" spans="1:7" ht="56.25">
      <c r="A893" s="12" t="s">
        <v>75</v>
      </c>
      <c r="B893" s="7">
        <v>351</v>
      </c>
      <c r="C893" s="13" t="s">
        <v>119</v>
      </c>
      <c r="D893" s="13" t="s">
        <v>124</v>
      </c>
      <c r="E893" s="13" t="s">
        <v>380</v>
      </c>
      <c r="F893" s="11" t="s">
        <v>72</v>
      </c>
      <c r="G893" s="179">
        <f>8114114</f>
        <v>8114114</v>
      </c>
    </row>
    <row r="894" spans="1:7" ht="18.75">
      <c r="A894" s="1" t="s">
        <v>192</v>
      </c>
      <c r="B894" s="7">
        <v>351</v>
      </c>
      <c r="C894" s="13" t="s">
        <v>119</v>
      </c>
      <c r="D894" s="13" t="s">
        <v>124</v>
      </c>
      <c r="E894" s="13" t="s">
        <v>367</v>
      </c>
      <c r="F894" s="13" t="s">
        <v>98</v>
      </c>
      <c r="G894" s="179">
        <f>G895+G897</f>
        <v>85737778.37</v>
      </c>
    </row>
    <row r="895" spans="1:7" ht="18.75">
      <c r="A895" s="1" t="s">
        <v>276</v>
      </c>
      <c r="B895" s="7">
        <v>351</v>
      </c>
      <c r="C895" s="13" t="s">
        <v>119</v>
      </c>
      <c r="D895" s="13" t="s">
        <v>124</v>
      </c>
      <c r="E895" s="13" t="s">
        <v>367</v>
      </c>
      <c r="F895" s="13" t="s">
        <v>275</v>
      </c>
      <c r="G895" s="179">
        <f>G896</f>
        <v>78638509.37</v>
      </c>
    </row>
    <row r="896" spans="1:7" ht="37.5">
      <c r="A896" s="39" t="s">
        <v>29</v>
      </c>
      <c r="B896" s="7">
        <v>351</v>
      </c>
      <c r="C896" s="13" t="s">
        <v>119</v>
      </c>
      <c r="D896" s="13" t="s">
        <v>124</v>
      </c>
      <c r="E896" s="13" t="s">
        <v>367</v>
      </c>
      <c r="F896" s="8" t="s">
        <v>28</v>
      </c>
      <c r="G896" s="179">
        <f>26432377+50000000+2206132.37</f>
        <v>78638509.37</v>
      </c>
    </row>
    <row r="897" spans="1:7" ht="37.5">
      <c r="A897" s="12" t="s">
        <v>73</v>
      </c>
      <c r="B897" s="7">
        <v>351</v>
      </c>
      <c r="C897" s="13" t="s">
        <v>119</v>
      </c>
      <c r="D897" s="13" t="s">
        <v>124</v>
      </c>
      <c r="E897" s="13" t="s">
        <v>367</v>
      </c>
      <c r="F897" s="8" t="s">
        <v>283</v>
      </c>
      <c r="G897" s="179">
        <f>G898</f>
        <v>7099269</v>
      </c>
    </row>
    <row r="898" spans="1:7" ht="18.75">
      <c r="A898" s="12" t="s">
        <v>74</v>
      </c>
      <c r="B898" s="7">
        <v>351</v>
      </c>
      <c r="C898" s="13" t="s">
        <v>119</v>
      </c>
      <c r="D898" s="13" t="s">
        <v>124</v>
      </c>
      <c r="E898" s="13" t="s">
        <v>367</v>
      </c>
      <c r="F898" s="11" t="s">
        <v>71</v>
      </c>
      <c r="G898" s="179">
        <f>G899+G900</f>
        <v>7099269</v>
      </c>
    </row>
    <row r="899" spans="1:7" ht="56.25">
      <c r="A899" s="12" t="s">
        <v>75</v>
      </c>
      <c r="B899" s="7">
        <v>351</v>
      </c>
      <c r="C899" s="13" t="s">
        <v>119</v>
      </c>
      <c r="D899" s="13" t="s">
        <v>124</v>
      </c>
      <c r="E899" s="13" t="s">
        <v>367</v>
      </c>
      <c r="F899" s="11" t="s">
        <v>72</v>
      </c>
      <c r="G899" s="179">
        <v>7099269</v>
      </c>
    </row>
    <row r="900" spans="1:7" ht="18.75" hidden="1">
      <c r="A900" s="12" t="s">
        <v>288</v>
      </c>
      <c r="B900" s="7">
        <v>351</v>
      </c>
      <c r="C900" s="13" t="s">
        <v>119</v>
      </c>
      <c r="D900" s="13" t="s">
        <v>124</v>
      </c>
      <c r="E900" s="13" t="s">
        <v>367</v>
      </c>
      <c r="F900" s="11" t="s">
        <v>77</v>
      </c>
      <c r="G900" s="179"/>
    </row>
    <row r="901" spans="1:7" ht="18.75">
      <c r="A901" s="1" t="s">
        <v>150</v>
      </c>
      <c r="B901" s="7">
        <v>351</v>
      </c>
      <c r="C901" s="13" t="s">
        <v>119</v>
      </c>
      <c r="D901" s="13" t="s">
        <v>119</v>
      </c>
      <c r="E901" s="13" t="s">
        <v>97</v>
      </c>
      <c r="F901" s="13" t="s">
        <v>98</v>
      </c>
      <c r="G901" s="179">
        <f>G902+G907+G917+G921</f>
        <v>30007246</v>
      </c>
    </row>
    <row r="902" spans="1:7" ht="18.75">
      <c r="A902" s="1" t="s">
        <v>263</v>
      </c>
      <c r="B902" s="7">
        <v>351</v>
      </c>
      <c r="C902" s="13" t="s">
        <v>119</v>
      </c>
      <c r="D902" s="13" t="s">
        <v>119</v>
      </c>
      <c r="E902" s="13" t="s">
        <v>381</v>
      </c>
      <c r="F902" s="13" t="s">
        <v>98</v>
      </c>
      <c r="G902" s="179">
        <f>G903</f>
        <v>13329803</v>
      </c>
    </row>
    <row r="903" spans="1:7" ht="37.5">
      <c r="A903" s="12" t="s">
        <v>73</v>
      </c>
      <c r="B903" s="7">
        <v>351</v>
      </c>
      <c r="C903" s="13" t="s">
        <v>119</v>
      </c>
      <c r="D903" s="13" t="s">
        <v>119</v>
      </c>
      <c r="E903" s="13" t="s">
        <v>381</v>
      </c>
      <c r="F903" s="8" t="s">
        <v>283</v>
      </c>
      <c r="G903" s="179">
        <f>G904</f>
        <v>13329803</v>
      </c>
    </row>
    <row r="904" spans="1:7" ht="18.75">
      <c r="A904" s="12" t="s">
        <v>74</v>
      </c>
      <c r="B904" s="7">
        <v>351</v>
      </c>
      <c r="C904" s="13" t="s">
        <v>119</v>
      </c>
      <c r="D904" s="13" t="s">
        <v>119</v>
      </c>
      <c r="E904" s="13" t="s">
        <v>381</v>
      </c>
      <c r="F904" s="11" t="s">
        <v>71</v>
      </c>
      <c r="G904" s="179">
        <f>G905+G906</f>
        <v>13329803</v>
      </c>
    </row>
    <row r="905" spans="1:7" ht="56.25">
      <c r="A905" s="12" t="s">
        <v>75</v>
      </c>
      <c r="B905" s="7">
        <v>351</v>
      </c>
      <c r="C905" s="13" t="s">
        <v>119</v>
      </c>
      <c r="D905" s="13" t="s">
        <v>119</v>
      </c>
      <c r="E905" s="13" t="s">
        <v>381</v>
      </c>
      <c r="F905" s="11" t="s">
        <v>72</v>
      </c>
      <c r="G905" s="179">
        <v>13329803</v>
      </c>
    </row>
    <row r="906" spans="1:7" s="243" customFormat="1" ht="18.75" hidden="1">
      <c r="A906" s="244" t="s">
        <v>288</v>
      </c>
      <c r="B906" s="245">
        <v>351</v>
      </c>
      <c r="C906" s="240" t="s">
        <v>119</v>
      </c>
      <c r="D906" s="240" t="s">
        <v>119</v>
      </c>
      <c r="E906" s="240" t="s">
        <v>381</v>
      </c>
      <c r="F906" s="241" t="s">
        <v>77</v>
      </c>
      <c r="G906" s="242"/>
    </row>
    <row r="907" spans="1:7" ht="37.5">
      <c r="A907" s="1" t="s">
        <v>237</v>
      </c>
      <c r="B907" s="7">
        <v>351</v>
      </c>
      <c r="C907" s="13" t="s">
        <v>119</v>
      </c>
      <c r="D907" s="13" t="s">
        <v>119</v>
      </c>
      <c r="E907" s="13" t="s">
        <v>193</v>
      </c>
      <c r="F907" s="13" t="s">
        <v>98</v>
      </c>
      <c r="G907" s="179">
        <f>G908+G910+G912+G914</f>
        <v>14617528</v>
      </c>
    </row>
    <row r="908" spans="1:7" ht="56.25">
      <c r="A908" s="1" t="s">
        <v>67</v>
      </c>
      <c r="B908" s="7">
        <v>351</v>
      </c>
      <c r="C908" s="13" t="s">
        <v>119</v>
      </c>
      <c r="D908" s="13" t="s">
        <v>119</v>
      </c>
      <c r="E908" s="13" t="s">
        <v>193</v>
      </c>
      <c r="F908" s="13" t="s">
        <v>274</v>
      </c>
      <c r="G908" s="179">
        <f>G909</f>
        <v>9815415</v>
      </c>
    </row>
    <row r="909" spans="1:7" ht="18.75">
      <c r="A909" s="39" t="s">
        <v>27</v>
      </c>
      <c r="B909" s="7">
        <v>351</v>
      </c>
      <c r="C909" s="13" t="s">
        <v>119</v>
      </c>
      <c r="D909" s="13" t="s">
        <v>119</v>
      </c>
      <c r="E909" s="13" t="s">
        <v>193</v>
      </c>
      <c r="F909" s="13" t="s">
        <v>26</v>
      </c>
      <c r="G909" s="179">
        <f>9790175+25240</f>
        <v>9815415</v>
      </c>
    </row>
    <row r="910" spans="1:7" ht="18.75">
      <c r="A910" s="1" t="s">
        <v>276</v>
      </c>
      <c r="B910" s="7">
        <v>351</v>
      </c>
      <c r="C910" s="13" t="s">
        <v>119</v>
      </c>
      <c r="D910" s="13" t="s">
        <v>119</v>
      </c>
      <c r="E910" s="13" t="s">
        <v>193</v>
      </c>
      <c r="F910" s="13" t="s">
        <v>275</v>
      </c>
      <c r="G910" s="179">
        <f>G911</f>
        <v>958408</v>
      </c>
    </row>
    <row r="911" spans="1:7" ht="37.5">
      <c r="A911" s="39" t="s">
        <v>29</v>
      </c>
      <c r="B911" s="7">
        <v>351</v>
      </c>
      <c r="C911" s="13" t="s">
        <v>119</v>
      </c>
      <c r="D911" s="13" t="s">
        <v>119</v>
      </c>
      <c r="E911" s="13" t="s">
        <v>193</v>
      </c>
      <c r="F911" s="8" t="s">
        <v>28</v>
      </c>
      <c r="G911" s="179">
        <f>1372214-30900-382906</f>
        <v>958408</v>
      </c>
    </row>
    <row r="912" spans="1:7" ht="18.75">
      <c r="A912" s="1" t="s">
        <v>279</v>
      </c>
      <c r="B912" s="7">
        <v>351</v>
      </c>
      <c r="C912" s="13" t="s">
        <v>119</v>
      </c>
      <c r="D912" s="13" t="s">
        <v>119</v>
      </c>
      <c r="E912" s="13" t="s">
        <v>193</v>
      </c>
      <c r="F912" s="13" t="s">
        <v>280</v>
      </c>
      <c r="G912" s="179">
        <f>G913</f>
        <v>135635</v>
      </c>
    </row>
    <row r="913" spans="1:7" ht="18.75">
      <c r="A913" s="1" t="s">
        <v>282</v>
      </c>
      <c r="B913" s="7">
        <v>351</v>
      </c>
      <c r="C913" s="13" t="s">
        <v>119</v>
      </c>
      <c r="D913" s="13" t="s">
        <v>119</v>
      </c>
      <c r="E913" s="13" t="s">
        <v>193</v>
      </c>
      <c r="F913" s="13" t="s">
        <v>281</v>
      </c>
      <c r="G913" s="179">
        <v>135635</v>
      </c>
    </row>
    <row r="914" spans="1:7" ht="93.75">
      <c r="A914" s="49" t="s">
        <v>53</v>
      </c>
      <c r="B914" s="7">
        <v>351</v>
      </c>
      <c r="C914" s="13" t="s">
        <v>119</v>
      </c>
      <c r="D914" s="13" t="s">
        <v>119</v>
      </c>
      <c r="E914" s="13" t="s">
        <v>255</v>
      </c>
      <c r="F914" s="13" t="s">
        <v>98</v>
      </c>
      <c r="G914" s="179">
        <f>G915</f>
        <v>3708070</v>
      </c>
    </row>
    <row r="915" spans="1:7" ht="56.25">
      <c r="A915" s="1" t="s">
        <v>67</v>
      </c>
      <c r="B915" s="7">
        <v>351</v>
      </c>
      <c r="C915" s="13" t="s">
        <v>119</v>
      </c>
      <c r="D915" s="13" t="s">
        <v>119</v>
      </c>
      <c r="E915" s="13" t="s">
        <v>255</v>
      </c>
      <c r="F915" s="13" t="s">
        <v>274</v>
      </c>
      <c r="G915" s="179">
        <f>G916</f>
        <v>3708070</v>
      </c>
    </row>
    <row r="916" spans="1:7" ht="18.75">
      <c r="A916" s="39" t="s">
        <v>27</v>
      </c>
      <c r="B916" s="7">
        <v>351</v>
      </c>
      <c r="C916" s="13" t="s">
        <v>119</v>
      </c>
      <c r="D916" s="13" t="s">
        <v>119</v>
      </c>
      <c r="E916" s="13" t="s">
        <v>255</v>
      </c>
      <c r="F916" s="13" t="s">
        <v>26</v>
      </c>
      <c r="G916" s="179">
        <v>3708070</v>
      </c>
    </row>
    <row r="917" spans="1:7" ht="18.75">
      <c r="A917" s="1" t="s">
        <v>284</v>
      </c>
      <c r="B917" s="7">
        <v>351</v>
      </c>
      <c r="C917" s="13" t="s">
        <v>119</v>
      </c>
      <c r="D917" s="13" t="s">
        <v>119</v>
      </c>
      <c r="E917" s="13" t="s">
        <v>118</v>
      </c>
      <c r="F917" s="13" t="s">
        <v>98</v>
      </c>
      <c r="G917" s="179">
        <f>G918</f>
        <v>1646109</v>
      </c>
    </row>
    <row r="918" spans="1:7" ht="37.5">
      <c r="A918" s="1" t="s">
        <v>76</v>
      </c>
      <c r="B918" s="7">
        <v>351</v>
      </c>
      <c r="C918" s="13" t="s">
        <v>119</v>
      </c>
      <c r="D918" s="13" t="s">
        <v>119</v>
      </c>
      <c r="E918" s="13" t="s">
        <v>222</v>
      </c>
      <c r="F918" s="13" t="s">
        <v>98</v>
      </c>
      <c r="G918" s="179">
        <f>G919</f>
        <v>1646109</v>
      </c>
    </row>
    <row r="919" spans="1:7" ht="18.75">
      <c r="A919" s="1" t="s">
        <v>279</v>
      </c>
      <c r="B919" s="7">
        <v>351</v>
      </c>
      <c r="C919" s="13" t="s">
        <v>119</v>
      </c>
      <c r="D919" s="13" t="s">
        <v>119</v>
      </c>
      <c r="E919" s="13" t="s">
        <v>222</v>
      </c>
      <c r="F919" s="13" t="s">
        <v>280</v>
      </c>
      <c r="G919" s="179">
        <f>G920</f>
        <v>1646109</v>
      </c>
    </row>
    <row r="920" spans="1:7" ht="37.5">
      <c r="A920" s="1" t="s">
        <v>66</v>
      </c>
      <c r="B920" s="7">
        <v>351</v>
      </c>
      <c r="C920" s="13" t="s">
        <v>119</v>
      </c>
      <c r="D920" s="13" t="s">
        <v>119</v>
      </c>
      <c r="E920" s="13" t="s">
        <v>222</v>
      </c>
      <c r="F920" s="13" t="s">
        <v>65</v>
      </c>
      <c r="G920" s="179">
        <v>1646109</v>
      </c>
    </row>
    <row r="921" spans="1:7" ht="37.5">
      <c r="A921" s="39" t="s">
        <v>15</v>
      </c>
      <c r="B921" s="7">
        <v>351</v>
      </c>
      <c r="C921" s="13" t="s">
        <v>119</v>
      </c>
      <c r="D921" s="13" t="s">
        <v>119</v>
      </c>
      <c r="E921" s="11" t="s">
        <v>17</v>
      </c>
      <c r="F921" s="13" t="s">
        <v>98</v>
      </c>
      <c r="G921" s="179">
        <f>G922+G925</f>
        <v>413806</v>
      </c>
    </row>
    <row r="922" spans="1:7" ht="18.75">
      <c r="A922" s="39" t="s">
        <v>23</v>
      </c>
      <c r="B922" s="7">
        <v>351</v>
      </c>
      <c r="C922" s="13" t="s">
        <v>119</v>
      </c>
      <c r="D922" s="13" t="s">
        <v>119</v>
      </c>
      <c r="E922" s="11" t="s">
        <v>18</v>
      </c>
      <c r="F922" s="13" t="s">
        <v>98</v>
      </c>
      <c r="G922" s="179">
        <f>G923</f>
        <v>30900</v>
      </c>
    </row>
    <row r="923" spans="1:7" ht="18.75">
      <c r="A923" s="39" t="s">
        <v>276</v>
      </c>
      <c r="B923" s="7">
        <v>351</v>
      </c>
      <c r="C923" s="13" t="s">
        <v>119</v>
      </c>
      <c r="D923" s="13" t="s">
        <v>119</v>
      </c>
      <c r="E923" s="11" t="s">
        <v>18</v>
      </c>
      <c r="F923" s="13" t="s">
        <v>275</v>
      </c>
      <c r="G923" s="179">
        <f>G924</f>
        <v>30900</v>
      </c>
    </row>
    <row r="924" spans="1:7" ht="37.5">
      <c r="A924" s="39" t="s">
        <v>29</v>
      </c>
      <c r="B924" s="7">
        <v>351</v>
      </c>
      <c r="C924" s="13" t="s">
        <v>119</v>
      </c>
      <c r="D924" s="13" t="s">
        <v>119</v>
      </c>
      <c r="E924" s="11" t="s">
        <v>18</v>
      </c>
      <c r="F924" s="8" t="s">
        <v>28</v>
      </c>
      <c r="G924" s="179">
        <v>30900</v>
      </c>
    </row>
    <row r="925" spans="1:7" ht="56.25">
      <c r="A925" s="39" t="s">
        <v>24</v>
      </c>
      <c r="B925" s="7">
        <v>351</v>
      </c>
      <c r="C925" s="13" t="s">
        <v>119</v>
      </c>
      <c r="D925" s="13" t="s">
        <v>119</v>
      </c>
      <c r="E925" s="11" t="s">
        <v>19</v>
      </c>
      <c r="F925" s="13" t="s">
        <v>98</v>
      </c>
      <c r="G925" s="179">
        <f>G926</f>
        <v>382906</v>
      </c>
    </row>
    <row r="926" spans="1:7" ht="18.75">
      <c r="A926" s="39" t="s">
        <v>276</v>
      </c>
      <c r="B926" s="7">
        <v>351</v>
      </c>
      <c r="C926" s="13" t="s">
        <v>119</v>
      </c>
      <c r="D926" s="13" t="s">
        <v>119</v>
      </c>
      <c r="E926" s="11" t="s">
        <v>19</v>
      </c>
      <c r="F926" s="13" t="s">
        <v>275</v>
      </c>
      <c r="G926" s="179">
        <f>G927</f>
        <v>382906</v>
      </c>
    </row>
    <row r="927" spans="1:7" ht="37.5">
      <c r="A927" s="39" t="s">
        <v>29</v>
      </c>
      <c r="B927" s="7">
        <v>351</v>
      </c>
      <c r="C927" s="13" t="s">
        <v>119</v>
      </c>
      <c r="D927" s="13" t="s">
        <v>119</v>
      </c>
      <c r="E927" s="11" t="s">
        <v>19</v>
      </c>
      <c r="F927" s="8" t="s">
        <v>28</v>
      </c>
      <c r="G927" s="179">
        <v>382906</v>
      </c>
    </row>
    <row r="928" spans="1:7" ht="18.75">
      <c r="A928" s="47" t="s">
        <v>353</v>
      </c>
      <c r="B928" s="48">
        <v>356</v>
      </c>
      <c r="C928" s="15" t="s">
        <v>96</v>
      </c>
      <c r="D928" s="15" t="s">
        <v>96</v>
      </c>
      <c r="E928" s="15" t="s">
        <v>97</v>
      </c>
      <c r="F928" s="15" t="s">
        <v>98</v>
      </c>
      <c r="G928" s="187">
        <f>G929</f>
        <v>6826035</v>
      </c>
    </row>
    <row r="929" spans="1:7" ht="18.75">
      <c r="A929" s="12" t="s">
        <v>99</v>
      </c>
      <c r="B929" s="10">
        <v>356</v>
      </c>
      <c r="C929" s="11" t="s">
        <v>89</v>
      </c>
      <c r="D929" s="11" t="s">
        <v>96</v>
      </c>
      <c r="E929" s="13" t="s">
        <v>97</v>
      </c>
      <c r="F929" s="11" t="s">
        <v>98</v>
      </c>
      <c r="G929" s="179">
        <f>G930</f>
        <v>6826035</v>
      </c>
    </row>
    <row r="930" spans="1:7" ht="37.5">
      <c r="A930" s="12" t="s">
        <v>201</v>
      </c>
      <c r="B930" s="10">
        <v>356</v>
      </c>
      <c r="C930" s="11" t="s">
        <v>89</v>
      </c>
      <c r="D930" s="11" t="s">
        <v>90</v>
      </c>
      <c r="E930" s="13" t="s">
        <v>97</v>
      </c>
      <c r="F930" s="11" t="s">
        <v>98</v>
      </c>
      <c r="G930" s="179">
        <f>G931+G953+G960</f>
        <v>6826035</v>
      </c>
    </row>
    <row r="931" spans="1:7" ht="56.25">
      <c r="A931" s="12" t="s">
        <v>102</v>
      </c>
      <c r="B931" s="10">
        <v>356</v>
      </c>
      <c r="C931" s="11" t="s">
        <v>89</v>
      </c>
      <c r="D931" s="11" t="s">
        <v>90</v>
      </c>
      <c r="E931" s="11" t="s">
        <v>171</v>
      </c>
      <c r="F931" s="11" t="s">
        <v>98</v>
      </c>
      <c r="G931" s="179">
        <f>G932+G950</f>
        <v>6535774</v>
      </c>
    </row>
    <row r="932" spans="1:7" ht="18.75">
      <c r="A932" s="12" t="s">
        <v>88</v>
      </c>
      <c r="B932" s="10">
        <v>356</v>
      </c>
      <c r="C932" s="11" t="s">
        <v>89</v>
      </c>
      <c r="D932" s="11" t="s">
        <v>90</v>
      </c>
      <c r="E932" s="11" t="s">
        <v>108</v>
      </c>
      <c r="F932" s="11" t="s">
        <v>98</v>
      </c>
      <c r="G932" s="179">
        <f>G933+G940+G947</f>
        <v>4114245</v>
      </c>
    </row>
    <row r="933" spans="1:7" ht="18.75" hidden="1">
      <c r="A933" s="12" t="s">
        <v>211</v>
      </c>
      <c r="B933" s="10">
        <v>356</v>
      </c>
      <c r="C933" s="13" t="s">
        <v>89</v>
      </c>
      <c r="D933" s="13" t="s">
        <v>90</v>
      </c>
      <c r="E933" s="11" t="s">
        <v>368</v>
      </c>
      <c r="F933" s="13" t="s">
        <v>98</v>
      </c>
      <c r="G933" s="179">
        <f>G934+G936+G938</f>
        <v>0</v>
      </c>
    </row>
    <row r="934" spans="1:7" ht="56.25" hidden="1">
      <c r="A934" s="12" t="s">
        <v>299</v>
      </c>
      <c r="B934" s="10">
        <v>356</v>
      </c>
      <c r="C934" s="13" t="s">
        <v>89</v>
      </c>
      <c r="D934" s="13" t="s">
        <v>90</v>
      </c>
      <c r="E934" s="11" t="s">
        <v>368</v>
      </c>
      <c r="F934" s="13" t="s">
        <v>274</v>
      </c>
      <c r="G934" s="179">
        <f>G935</f>
        <v>0</v>
      </c>
    </row>
    <row r="935" spans="1:7" ht="18.75" hidden="1">
      <c r="A935" s="12" t="s">
        <v>30</v>
      </c>
      <c r="B935" s="10">
        <v>356</v>
      </c>
      <c r="C935" s="13" t="s">
        <v>89</v>
      </c>
      <c r="D935" s="13" t="s">
        <v>90</v>
      </c>
      <c r="E935" s="11" t="s">
        <v>368</v>
      </c>
      <c r="F935" s="13" t="s">
        <v>31</v>
      </c>
      <c r="G935" s="179"/>
    </row>
    <row r="936" spans="1:7" ht="37.5" hidden="1">
      <c r="A936" s="12" t="s">
        <v>300</v>
      </c>
      <c r="B936" s="10">
        <v>356</v>
      </c>
      <c r="C936" s="13" t="s">
        <v>89</v>
      </c>
      <c r="D936" s="13" t="s">
        <v>90</v>
      </c>
      <c r="E936" s="11" t="s">
        <v>368</v>
      </c>
      <c r="F936" s="13" t="s">
        <v>275</v>
      </c>
      <c r="G936" s="179">
        <f>G937</f>
        <v>0</v>
      </c>
    </row>
    <row r="937" spans="1:7" ht="37.5" hidden="1">
      <c r="A937" s="39" t="s">
        <v>29</v>
      </c>
      <c r="B937" s="10">
        <v>356</v>
      </c>
      <c r="C937" s="13" t="s">
        <v>89</v>
      </c>
      <c r="D937" s="13" t="s">
        <v>90</v>
      </c>
      <c r="E937" s="11" t="s">
        <v>368</v>
      </c>
      <c r="F937" s="8" t="s">
        <v>28</v>
      </c>
      <c r="G937" s="179"/>
    </row>
    <row r="938" spans="1:7" ht="18.75" hidden="1">
      <c r="A938" s="12" t="s">
        <v>279</v>
      </c>
      <c r="B938" s="10">
        <v>356</v>
      </c>
      <c r="C938" s="13" t="s">
        <v>89</v>
      </c>
      <c r="D938" s="13" t="s">
        <v>90</v>
      </c>
      <c r="E938" s="11" t="s">
        <v>368</v>
      </c>
      <c r="F938" s="13" t="s">
        <v>280</v>
      </c>
      <c r="G938" s="179">
        <f>G939</f>
        <v>0</v>
      </c>
    </row>
    <row r="939" spans="1:7" ht="18.75" hidden="1">
      <c r="A939" s="12" t="s">
        <v>282</v>
      </c>
      <c r="B939" s="10">
        <v>356</v>
      </c>
      <c r="C939" s="13" t="s">
        <v>89</v>
      </c>
      <c r="D939" s="13" t="s">
        <v>90</v>
      </c>
      <c r="E939" s="11" t="s">
        <v>368</v>
      </c>
      <c r="F939" s="13" t="s">
        <v>281</v>
      </c>
      <c r="G939" s="179"/>
    </row>
    <row r="940" spans="1:7" ht="18.75">
      <c r="A940" s="12" t="s">
        <v>470</v>
      </c>
      <c r="B940" s="10">
        <v>356</v>
      </c>
      <c r="C940" s="13" t="s">
        <v>89</v>
      </c>
      <c r="D940" s="13" t="s">
        <v>90</v>
      </c>
      <c r="E940" s="11" t="s">
        <v>469</v>
      </c>
      <c r="F940" s="13" t="s">
        <v>98</v>
      </c>
      <c r="G940" s="179">
        <f>G941+G943+G945</f>
        <v>2679624</v>
      </c>
    </row>
    <row r="941" spans="1:7" ht="59.25" customHeight="1">
      <c r="A941" s="12" t="s">
        <v>299</v>
      </c>
      <c r="B941" s="10">
        <v>356</v>
      </c>
      <c r="C941" s="13" t="s">
        <v>89</v>
      </c>
      <c r="D941" s="13" t="s">
        <v>90</v>
      </c>
      <c r="E941" s="11" t="s">
        <v>469</v>
      </c>
      <c r="F941" s="13" t="s">
        <v>274</v>
      </c>
      <c r="G941" s="179">
        <f>G942</f>
        <v>2212379</v>
      </c>
    </row>
    <row r="942" spans="1:7" ht="59.25" customHeight="1">
      <c r="A942" s="12" t="s">
        <v>30</v>
      </c>
      <c r="B942" s="10">
        <v>356</v>
      </c>
      <c r="C942" s="13" t="s">
        <v>89</v>
      </c>
      <c r="D942" s="13" t="s">
        <v>90</v>
      </c>
      <c r="E942" s="11" t="s">
        <v>469</v>
      </c>
      <c r="F942" s="13" t="s">
        <v>31</v>
      </c>
      <c r="G942" s="179">
        <v>2212379</v>
      </c>
    </row>
    <row r="943" spans="1:7" ht="37.5">
      <c r="A943" s="12" t="s">
        <v>300</v>
      </c>
      <c r="B943" s="10">
        <v>356</v>
      </c>
      <c r="C943" s="13" t="s">
        <v>89</v>
      </c>
      <c r="D943" s="13" t="s">
        <v>90</v>
      </c>
      <c r="E943" s="11" t="s">
        <v>469</v>
      </c>
      <c r="F943" s="13" t="s">
        <v>275</v>
      </c>
      <c r="G943" s="179">
        <f>G944</f>
        <v>467154</v>
      </c>
    </row>
    <row r="944" spans="1:7" ht="37.5">
      <c r="A944" s="39" t="s">
        <v>29</v>
      </c>
      <c r="B944" s="10">
        <v>356</v>
      </c>
      <c r="C944" s="13" t="s">
        <v>89</v>
      </c>
      <c r="D944" s="13" t="s">
        <v>90</v>
      </c>
      <c r="E944" s="11" t="s">
        <v>469</v>
      </c>
      <c r="F944" s="8" t="s">
        <v>28</v>
      </c>
      <c r="G944" s="179">
        <v>467154</v>
      </c>
    </row>
    <row r="945" spans="1:7" ht="18.75">
      <c r="A945" s="12" t="s">
        <v>279</v>
      </c>
      <c r="B945" s="10">
        <v>356</v>
      </c>
      <c r="C945" s="13" t="s">
        <v>89</v>
      </c>
      <c r="D945" s="13" t="s">
        <v>90</v>
      </c>
      <c r="E945" s="11" t="s">
        <v>469</v>
      </c>
      <c r="F945" s="13" t="s">
        <v>280</v>
      </c>
      <c r="G945" s="179">
        <f>G946</f>
        <v>91</v>
      </c>
    </row>
    <row r="946" spans="1:7" ht="18.75">
      <c r="A946" s="12" t="s">
        <v>282</v>
      </c>
      <c r="B946" s="10">
        <v>356</v>
      </c>
      <c r="C946" s="13" t="s">
        <v>89</v>
      </c>
      <c r="D946" s="13" t="s">
        <v>90</v>
      </c>
      <c r="E946" s="11" t="s">
        <v>469</v>
      </c>
      <c r="F946" s="13" t="s">
        <v>281</v>
      </c>
      <c r="G946" s="179">
        <v>91</v>
      </c>
    </row>
    <row r="947" spans="1:7" ht="93.75">
      <c r="A947" s="49" t="s">
        <v>53</v>
      </c>
      <c r="B947" s="10">
        <v>356</v>
      </c>
      <c r="C947" s="13" t="s">
        <v>89</v>
      </c>
      <c r="D947" s="13" t="s">
        <v>90</v>
      </c>
      <c r="E947" s="11" t="s">
        <v>257</v>
      </c>
      <c r="F947" s="13" t="s">
        <v>98</v>
      </c>
      <c r="G947" s="179">
        <f>G948</f>
        <v>1434621</v>
      </c>
    </row>
    <row r="948" spans="1:7" ht="56.25">
      <c r="A948" s="233" t="s">
        <v>299</v>
      </c>
      <c r="B948" s="10">
        <v>356</v>
      </c>
      <c r="C948" s="13" t="s">
        <v>89</v>
      </c>
      <c r="D948" s="13" t="s">
        <v>90</v>
      </c>
      <c r="E948" s="11" t="s">
        <v>257</v>
      </c>
      <c r="F948" s="13" t="s">
        <v>274</v>
      </c>
      <c r="G948" s="179">
        <f>G949</f>
        <v>1434621</v>
      </c>
    </row>
    <row r="949" spans="1:7" ht="18.75">
      <c r="A949" s="12" t="s">
        <v>30</v>
      </c>
      <c r="B949" s="10">
        <v>356</v>
      </c>
      <c r="C949" s="13" t="s">
        <v>89</v>
      </c>
      <c r="D949" s="13" t="s">
        <v>90</v>
      </c>
      <c r="E949" s="11" t="s">
        <v>257</v>
      </c>
      <c r="F949" s="13" t="s">
        <v>31</v>
      </c>
      <c r="G949" s="179">
        <v>1434621</v>
      </c>
    </row>
    <row r="950" spans="1:7" ht="37.5">
      <c r="A950" s="45" t="s">
        <v>202</v>
      </c>
      <c r="B950" s="10">
        <v>356</v>
      </c>
      <c r="C950" s="11" t="s">
        <v>89</v>
      </c>
      <c r="D950" s="11" t="s">
        <v>90</v>
      </c>
      <c r="E950" s="46" t="s">
        <v>203</v>
      </c>
      <c r="F950" s="46" t="s">
        <v>98</v>
      </c>
      <c r="G950" s="179">
        <f>G951</f>
        <v>2421529</v>
      </c>
    </row>
    <row r="951" spans="1:7" ht="56.25">
      <c r="A951" s="233" t="s">
        <v>299</v>
      </c>
      <c r="B951" s="10">
        <v>356</v>
      </c>
      <c r="C951" s="11" t="s">
        <v>89</v>
      </c>
      <c r="D951" s="11" t="s">
        <v>90</v>
      </c>
      <c r="E951" s="46" t="s">
        <v>203</v>
      </c>
      <c r="F951" s="17" t="s">
        <v>274</v>
      </c>
      <c r="G951" s="179">
        <f>G952</f>
        <v>2421529</v>
      </c>
    </row>
    <row r="952" spans="1:7" ht="18.75">
      <c r="A952" s="12" t="s">
        <v>30</v>
      </c>
      <c r="B952" s="10">
        <v>356</v>
      </c>
      <c r="C952" s="11" t="s">
        <v>89</v>
      </c>
      <c r="D952" s="11" t="s">
        <v>90</v>
      </c>
      <c r="E952" s="46" t="s">
        <v>203</v>
      </c>
      <c r="F952" s="13" t="s">
        <v>31</v>
      </c>
      <c r="G952" s="179">
        <v>2421529</v>
      </c>
    </row>
    <row r="953" spans="1:7" ht="18.75">
      <c r="A953" s="1" t="s">
        <v>284</v>
      </c>
      <c r="B953" s="10">
        <v>356</v>
      </c>
      <c r="C953" s="13" t="s">
        <v>89</v>
      </c>
      <c r="D953" s="13" t="s">
        <v>90</v>
      </c>
      <c r="E953" s="11" t="s">
        <v>118</v>
      </c>
      <c r="F953" s="13" t="s">
        <v>98</v>
      </c>
      <c r="G953" s="179">
        <f>G957+G954</f>
        <v>66000</v>
      </c>
    </row>
    <row r="954" spans="1:7" ht="37.5">
      <c r="A954" s="1" t="s">
        <v>432</v>
      </c>
      <c r="B954" s="10">
        <v>356</v>
      </c>
      <c r="C954" s="13" t="s">
        <v>89</v>
      </c>
      <c r="D954" s="13" t="s">
        <v>90</v>
      </c>
      <c r="E954" s="11" t="s">
        <v>431</v>
      </c>
      <c r="F954" s="13" t="s">
        <v>98</v>
      </c>
      <c r="G954" s="179">
        <f>G955</f>
        <v>22500</v>
      </c>
    </row>
    <row r="955" spans="1:7" ht="18.75">
      <c r="A955" s="1" t="s">
        <v>276</v>
      </c>
      <c r="B955" s="10">
        <v>356</v>
      </c>
      <c r="C955" s="13" t="s">
        <v>89</v>
      </c>
      <c r="D955" s="13" t="s">
        <v>90</v>
      </c>
      <c r="E955" s="11" t="s">
        <v>431</v>
      </c>
      <c r="F955" s="13" t="s">
        <v>275</v>
      </c>
      <c r="G955" s="179">
        <f>G956</f>
        <v>22500</v>
      </c>
    </row>
    <row r="956" spans="1:7" ht="37.5">
      <c r="A956" s="39" t="s">
        <v>29</v>
      </c>
      <c r="B956" s="10">
        <v>356</v>
      </c>
      <c r="C956" s="13" t="s">
        <v>89</v>
      </c>
      <c r="D956" s="13" t="s">
        <v>90</v>
      </c>
      <c r="E956" s="11" t="s">
        <v>431</v>
      </c>
      <c r="F956" s="8" t="s">
        <v>28</v>
      </c>
      <c r="G956" s="179">
        <v>22500</v>
      </c>
    </row>
    <row r="957" spans="1:7" ht="37.5">
      <c r="A957" s="1" t="s">
        <v>70</v>
      </c>
      <c r="B957" s="10">
        <v>356</v>
      </c>
      <c r="C957" s="13" t="s">
        <v>89</v>
      </c>
      <c r="D957" s="13" t="s">
        <v>90</v>
      </c>
      <c r="E957" s="11" t="s">
        <v>216</v>
      </c>
      <c r="F957" s="13" t="s">
        <v>98</v>
      </c>
      <c r="G957" s="179">
        <f>G958</f>
        <v>43500</v>
      </c>
    </row>
    <row r="958" spans="1:7" ht="18.75">
      <c r="A958" s="1" t="s">
        <v>276</v>
      </c>
      <c r="B958" s="10">
        <v>356</v>
      </c>
      <c r="C958" s="13" t="s">
        <v>89</v>
      </c>
      <c r="D958" s="13" t="s">
        <v>90</v>
      </c>
      <c r="E958" s="11" t="s">
        <v>216</v>
      </c>
      <c r="F958" s="13" t="s">
        <v>275</v>
      </c>
      <c r="G958" s="179">
        <f>G959</f>
        <v>43500</v>
      </c>
    </row>
    <row r="959" spans="1:7" ht="37.5">
      <c r="A959" s="39" t="s">
        <v>29</v>
      </c>
      <c r="B959" s="10">
        <v>356</v>
      </c>
      <c r="C959" s="13" t="s">
        <v>89</v>
      </c>
      <c r="D959" s="13" t="s">
        <v>90</v>
      </c>
      <c r="E959" s="11" t="s">
        <v>216</v>
      </c>
      <c r="F959" s="8" t="s">
        <v>28</v>
      </c>
      <c r="G959" s="179">
        <v>43500</v>
      </c>
    </row>
    <row r="960" spans="1:7" ht="37.5">
      <c r="A960" s="39" t="s">
        <v>15</v>
      </c>
      <c r="B960" s="10">
        <v>356</v>
      </c>
      <c r="C960" s="13" t="s">
        <v>89</v>
      </c>
      <c r="D960" s="13" t="s">
        <v>90</v>
      </c>
      <c r="E960" s="11" t="s">
        <v>17</v>
      </c>
      <c r="F960" s="13" t="s">
        <v>98</v>
      </c>
      <c r="G960" s="179">
        <f>G961+G964</f>
        <v>224261</v>
      </c>
    </row>
    <row r="961" spans="1:7" ht="18.75">
      <c r="A961" s="39" t="s">
        <v>23</v>
      </c>
      <c r="B961" s="10">
        <v>356</v>
      </c>
      <c r="C961" s="13" t="s">
        <v>89</v>
      </c>
      <c r="D961" s="13" t="s">
        <v>90</v>
      </c>
      <c r="E961" s="11" t="s">
        <v>18</v>
      </c>
      <c r="F961" s="13" t="s">
        <v>98</v>
      </c>
      <c r="G961" s="179">
        <f>G962</f>
        <v>202556</v>
      </c>
    </row>
    <row r="962" spans="1:7" ht="56.25">
      <c r="A962" s="1" t="s">
        <v>67</v>
      </c>
      <c r="B962" s="10">
        <v>356</v>
      </c>
      <c r="C962" s="13" t="s">
        <v>89</v>
      </c>
      <c r="D962" s="13" t="s">
        <v>90</v>
      </c>
      <c r="E962" s="11" t="s">
        <v>18</v>
      </c>
      <c r="F962" s="13" t="s">
        <v>274</v>
      </c>
      <c r="G962" s="179">
        <f>G963</f>
        <v>202556</v>
      </c>
    </row>
    <row r="963" spans="1:7" ht="18.75">
      <c r="A963" s="12" t="s">
        <v>30</v>
      </c>
      <c r="B963" s="10">
        <v>356</v>
      </c>
      <c r="C963" s="13" t="s">
        <v>89</v>
      </c>
      <c r="D963" s="13" t="s">
        <v>90</v>
      </c>
      <c r="E963" s="11" t="s">
        <v>18</v>
      </c>
      <c r="F963" s="13" t="s">
        <v>31</v>
      </c>
      <c r="G963" s="179">
        <v>202556</v>
      </c>
    </row>
    <row r="964" spans="1:7" ht="56.25">
      <c r="A964" s="39" t="s">
        <v>24</v>
      </c>
      <c r="B964" s="10">
        <v>356</v>
      </c>
      <c r="C964" s="13" t="s">
        <v>89</v>
      </c>
      <c r="D964" s="13" t="s">
        <v>90</v>
      </c>
      <c r="E964" s="11" t="s">
        <v>19</v>
      </c>
      <c r="F964" s="13" t="s">
        <v>98</v>
      </c>
      <c r="G964" s="179">
        <f>G965</f>
        <v>21705</v>
      </c>
    </row>
    <row r="965" spans="1:7" ht="18.75">
      <c r="A965" s="39" t="s">
        <v>276</v>
      </c>
      <c r="B965" s="10">
        <v>356</v>
      </c>
      <c r="C965" s="13" t="s">
        <v>89</v>
      </c>
      <c r="D965" s="13" t="s">
        <v>90</v>
      </c>
      <c r="E965" s="11" t="s">
        <v>19</v>
      </c>
      <c r="F965" s="13" t="s">
        <v>275</v>
      </c>
      <c r="G965" s="179">
        <f>G966</f>
        <v>21705</v>
      </c>
    </row>
    <row r="966" spans="1:7" ht="37.5">
      <c r="A966" s="39" t="s">
        <v>29</v>
      </c>
      <c r="B966" s="10">
        <v>356</v>
      </c>
      <c r="C966" s="13" t="s">
        <v>89</v>
      </c>
      <c r="D966" s="13" t="s">
        <v>90</v>
      </c>
      <c r="E966" s="11" t="s">
        <v>19</v>
      </c>
      <c r="F966" s="8" t="s">
        <v>28</v>
      </c>
      <c r="G966" s="179">
        <v>21705</v>
      </c>
    </row>
    <row r="967" spans="1:7" ht="37.5">
      <c r="A967" s="47" t="s">
        <v>354</v>
      </c>
      <c r="B967" s="48">
        <v>357</v>
      </c>
      <c r="C967" s="15" t="s">
        <v>96</v>
      </c>
      <c r="D967" s="15" t="s">
        <v>96</v>
      </c>
      <c r="E967" s="15" t="s">
        <v>97</v>
      </c>
      <c r="F967" s="15" t="s">
        <v>98</v>
      </c>
      <c r="G967" s="187">
        <f>G968+G998+G1013</f>
        <v>58381523</v>
      </c>
    </row>
    <row r="968" spans="1:7" ht="18.75">
      <c r="A968" s="1" t="s">
        <v>148</v>
      </c>
      <c r="B968" s="7">
        <v>357</v>
      </c>
      <c r="C968" s="14" t="s">
        <v>119</v>
      </c>
      <c r="D968" s="13" t="s">
        <v>96</v>
      </c>
      <c r="E968" s="13" t="s">
        <v>97</v>
      </c>
      <c r="F968" s="13" t="s">
        <v>98</v>
      </c>
      <c r="G968" s="179">
        <f>G969</f>
        <v>22563380.08</v>
      </c>
    </row>
    <row r="969" spans="1:7" ht="18.75">
      <c r="A969" s="1" t="s">
        <v>150</v>
      </c>
      <c r="B969" s="7">
        <v>357</v>
      </c>
      <c r="C969" s="13" t="s">
        <v>119</v>
      </c>
      <c r="D969" s="13" t="s">
        <v>119</v>
      </c>
      <c r="E969" s="13" t="s">
        <v>97</v>
      </c>
      <c r="F969" s="13" t="s">
        <v>98</v>
      </c>
      <c r="G969" s="179">
        <f>G970+G987+G982+G991</f>
        <v>22563380.08</v>
      </c>
    </row>
    <row r="970" spans="1:7" ht="37.5">
      <c r="A970" s="1" t="s">
        <v>237</v>
      </c>
      <c r="B970" s="7">
        <v>357</v>
      </c>
      <c r="C970" s="13" t="s">
        <v>119</v>
      </c>
      <c r="D970" s="13" t="s">
        <v>119</v>
      </c>
      <c r="E970" s="13" t="s">
        <v>193</v>
      </c>
      <c r="F970" s="13" t="s">
        <v>98</v>
      </c>
      <c r="G970" s="179">
        <f>G971+G973+G975+G977</f>
        <v>20387023</v>
      </c>
    </row>
    <row r="971" spans="1:7" ht="56.25">
      <c r="A971" s="1" t="s">
        <v>67</v>
      </c>
      <c r="B971" s="7">
        <v>357</v>
      </c>
      <c r="C971" s="13" t="s">
        <v>119</v>
      </c>
      <c r="D971" s="13" t="s">
        <v>119</v>
      </c>
      <c r="E971" s="13" t="s">
        <v>193</v>
      </c>
      <c r="F971" s="13" t="s">
        <v>274</v>
      </c>
      <c r="G971" s="179">
        <f>G972</f>
        <v>11037232</v>
      </c>
    </row>
    <row r="972" spans="1:7" ht="18.75">
      <c r="A972" s="39" t="s">
        <v>27</v>
      </c>
      <c r="B972" s="7">
        <v>357</v>
      </c>
      <c r="C972" s="13" t="s">
        <v>119</v>
      </c>
      <c r="D972" s="13" t="s">
        <v>119</v>
      </c>
      <c r="E972" s="13" t="s">
        <v>193</v>
      </c>
      <c r="F972" s="13" t="s">
        <v>26</v>
      </c>
      <c r="G972" s="179">
        <v>11037232</v>
      </c>
    </row>
    <row r="973" spans="1:9" ht="18.75">
      <c r="A973" s="1" t="s">
        <v>276</v>
      </c>
      <c r="B973" s="7">
        <v>357</v>
      </c>
      <c r="C973" s="13" t="s">
        <v>119</v>
      </c>
      <c r="D973" s="13" t="s">
        <v>119</v>
      </c>
      <c r="E973" s="13" t="s">
        <v>193</v>
      </c>
      <c r="F973" s="13" t="s">
        <v>275</v>
      </c>
      <c r="G973" s="179">
        <f>G974</f>
        <v>2215643</v>
      </c>
      <c r="I973" s="89"/>
    </row>
    <row r="974" spans="1:9" ht="37.5">
      <c r="A974" s="39" t="s">
        <v>29</v>
      </c>
      <c r="B974" s="7">
        <v>357</v>
      </c>
      <c r="C974" s="13" t="s">
        <v>119</v>
      </c>
      <c r="D974" s="13" t="s">
        <v>119</v>
      </c>
      <c r="E974" s="13" t="s">
        <v>193</v>
      </c>
      <c r="F974" s="8" t="s">
        <v>28</v>
      </c>
      <c r="G974" s="179">
        <f>287703+1834940+391000-100000-198000</f>
        <v>2215643</v>
      </c>
      <c r="I974" s="89"/>
    </row>
    <row r="975" spans="1:7" ht="18.75">
      <c r="A975" s="1" t="s">
        <v>279</v>
      </c>
      <c r="B975" s="7">
        <v>357</v>
      </c>
      <c r="C975" s="13" t="s">
        <v>119</v>
      </c>
      <c r="D975" s="13" t="s">
        <v>119</v>
      </c>
      <c r="E975" s="13" t="s">
        <v>193</v>
      </c>
      <c r="F975" s="13" t="s">
        <v>280</v>
      </c>
      <c r="G975" s="179">
        <f>G976</f>
        <v>3104575</v>
      </c>
    </row>
    <row r="976" spans="1:7" ht="18.75">
      <c r="A976" s="1" t="s">
        <v>282</v>
      </c>
      <c r="B976" s="7">
        <v>357</v>
      </c>
      <c r="C976" s="13" t="s">
        <v>119</v>
      </c>
      <c r="D976" s="13" t="s">
        <v>119</v>
      </c>
      <c r="E976" s="13" t="s">
        <v>193</v>
      </c>
      <c r="F976" s="13" t="s">
        <v>281</v>
      </c>
      <c r="G976" s="179">
        <f>188977+2791658+123940</f>
        <v>3104575</v>
      </c>
    </row>
    <row r="977" spans="1:7" ht="93.75">
      <c r="A977" s="49" t="s">
        <v>53</v>
      </c>
      <c r="B977" s="7">
        <v>357</v>
      </c>
      <c r="C977" s="13" t="s">
        <v>119</v>
      </c>
      <c r="D977" s="13" t="s">
        <v>119</v>
      </c>
      <c r="E977" s="13" t="s">
        <v>255</v>
      </c>
      <c r="F977" s="13" t="s">
        <v>98</v>
      </c>
      <c r="G977" s="179">
        <f>G978+G980</f>
        <v>4029573</v>
      </c>
    </row>
    <row r="978" spans="1:7" ht="56.25">
      <c r="A978" s="1" t="s">
        <v>67</v>
      </c>
      <c r="B978" s="7">
        <v>357</v>
      </c>
      <c r="C978" s="13" t="s">
        <v>119</v>
      </c>
      <c r="D978" s="13" t="s">
        <v>119</v>
      </c>
      <c r="E978" s="13" t="s">
        <v>255</v>
      </c>
      <c r="F978" s="13" t="s">
        <v>274</v>
      </c>
      <c r="G978" s="179">
        <f>G979</f>
        <v>3927761</v>
      </c>
    </row>
    <row r="979" spans="1:7" ht="18.75">
      <c r="A979" s="39" t="s">
        <v>27</v>
      </c>
      <c r="B979" s="7">
        <v>357</v>
      </c>
      <c r="C979" s="13" t="s">
        <v>119</v>
      </c>
      <c r="D979" s="13" t="s">
        <v>119</v>
      </c>
      <c r="E979" s="13" t="s">
        <v>255</v>
      </c>
      <c r="F979" s="13" t="s">
        <v>26</v>
      </c>
      <c r="G979" s="179">
        <v>3927761</v>
      </c>
    </row>
    <row r="980" spans="1:7" ht="18.75">
      <c r="A980" s="1" t="s">
        <v>276</v>
      </c>
      <c r="B980" s="7">
        <v>357</v>
      </c>
      <c r="C980" s="13" t="s">
        <v>119</v>
      </c>
      <c r="D980" s="13" t="s">
        <v>119</v>
      </c>
      <c r="E980" s="13" t="s">
        <v>255</v>
      </c>
      <c r="F980" s="13" t="s">
        <v>275</v>
      </c>
      <c r="G980" s="179">
        <f>G981</f>
        <v>101812</v>
      </c>
    </row>
    <row r="981" spans="1:7" ht="37.5">
      <c r="A981" s="39" t="s">
        <v>29</v>
      </c>
      <c r="B981" s="7">
        <v>357</v>
      </c>
      <c r="C981" s="13" t="s">
        <v>119</v>
      </c>
      <c r="D981" s="13" t="s">
        <v>119</v>
      </c>
      <c r="E981" s="13" t="s">
        <v>255</v>
      </c>
      <c r="F981" s="13" t="s">
        <v>28</v>
      </c>
      <c r="G981" s="179">
        <v>101812</v>
      </c>
    </row>
    <row r="982" spans="1:7" ht="18.75">
      <c r="A982" s="1" t="s">
        <v>181</v>
      </c>
      <c r="B982" s="7">
        <v>357</v>
      </c>
      <c r="C982" s="13" t="s">
        <v>119</v>
      </c>
      <c r="D982" s="13" t="s">
        <v>119</v>
      </c>
      <c r="E982" s="13" t="s">
        <v>365</v>
      </c>
      <c r="F982" s="13" t="s">
        <v>98</v>
      </c>
      <c r="G982" s="179">
        <f>G983</f>
        <v>1790857.08</v>
      </c>
    </row>
    <row r="983" spans="1:7" ht="18.75">
      <c r="A983" s="1" t="s">
        <v>192</v>
      </c>
      <c r="B983" s="7">
        <v>357</v>
      </c>
      <c r="C983" s="13" t="s">
        <v>119</v>
      </c>
      <c r="D983" s="13" t="s">
        <v>119</v>
      </c>
      <c r="E983" s="13" t="s">
        <v>367</v>
      </c>
      <c r="F983" s="11" t="s">
        <v>98</v>
      </c>
      <c r="G983" s="179">
        <f>G984</f>
        <v>1790857.08</v>
      </c>
    </row>
    <row r="984" spans="1:7" ht="18.75">
      <c r="A984" s="1" t="s">
        <v>139</v>
      </c>
      <c r="B984" s="7">
        <v>357</v>
      </c>
      <c r="C984" s="13" t="s">
        <v>119</v>
      </c>
      <c r="D984" s="13" t="s">
        <v>119</v>
      </c>
      <c r="E984" s="13" t="s">
        <v>138</v>
      </c>
      <c r="F984" s="11" t="s">
        <v>98</v>
      </c>
      <c r="G984" s="179">
        <f>G985</f>
        <v>1790857.08</v>
      </c>
    </row>
    <row r="985" spans="1:7" ht="37.5">
      <c r="A985" s="1" t="s">
        <v>278</v>
      </c>
      <c r="B985" s="7">
        <v>357</v>
      </c>
      <c r="C985" s="13" t="s">
        <v>119</v>
      </c>
      <c r="D985" s="13" t="s">
        <v>119</v>
      </c>
      <c r="E985" s="13" t="s">
        <v>138</v>
      </c>
      <c r="F985" s="8">
        <v>400</v>
      </c>
      <c r="G985" s="179">
        <f>G986</f>
        <v>1790857.08</v>
      </c>
    </row>
    <row r="986" spans="1:7" ht="18.75">
      <c r="A986" s="1" t="s">
        <v>55</v>
      </c>
      <c r="B986" s="7">
        <v>357</v>
      </c>
      <c r="C986" s="13" t="s">
        <v>119</v>
      </c>
      <c r="D986" s="13" t="s">
        <v>119</v>
      </c>
      <c r="E986" s="13" t="s">
        <v>138</v>
      </c>
      <c r="F986" s="8" t="s">
        <v>54</v>
      </c>
      <c r="G986" s="179">
        <v>1790857.08</v>
      </c>
    </row>
    <row r="987" spans="1:7" ht="18.75">
      <c r="A987" s="1" t="s">
        <v>284</v>
      </c>
      <c r="B987" s="7">
        <v>357</v>
      </c>
      <c r="C987" s="14" t="s">
        <v>119</v>
      </c>
      <c r="D987" s="13" t="s">
        <v>119</v>
      </c>
      <c r="E987" s="11" t="s">
        <v>118</v>
      </c>
      <c r="F987" s="8" t="s">
        <v>98</v>
      </c>
      <c r="G987" s="179">
        <f>G988</f>
        <v>87500</v>
      </c>
    </row>
    <row r="988" spans="1:7" ht="37.5">
      <c r="A988" s="1" t="s">
        <v>432</v>
      </c>
      <c r="B988" s="7">
        <v>357</v>
      </c>
      <c r="C988" s="14" t="s">
        <v>119</v>
      </c>
      <c r="D988" s="13" t="s">
        <v>119</v>
      </c>
      <c r="E988" s="11" t="s">
        <v>431</v>
      </c>
      <c r="F988" s="8" t="s">
        <v>98</v>
      </c>
      <c r="G988" s="179">
        <f>G989</f>
        <v>87500</v>
      </c>
    </row>
    <row r="989" spans="1:7" ht="18.75">
      <c r="A989" s="1" t="s">
        <v>276</v>
      </c>
      <c r="B989" s="7">
        <v>357</v>
      </c>
      <c r="C989" s="14" t="s">
        <v>119</v>
      </c>
      <c r="D989" s="13" t="s">
        <v>119</v>
      </c>
      <c r="E989" s="11" t="s">
        <v>431</v>
      </c>
      <c r="F989" s="8" t="s">
        <v>275</v>
      </c>
      <c r="G989" s="179">
        <f>G990</f>
        <v>87500</v>
      </c>
    </row>
    <row r="990" spans="1:7" ht="37.5">
      <c r="A990" s="39" t="s">
        <v>29</v>
      </c>
      <c r="B990" s="7">
        <v>357</v>
      </c>
      <c r="C990" s="14" t="s">
        <v>119</v>
      </c>
      <c r="D990" s="13" t="s">
        <v>119</v>
      </c>
      <c r="E990" s="11" t="s">
        <v>431</v>
      </c>
      <c r="F990" s="8" t="s">
        <v>28</v>
      </c>
      <c r="G990" s="179">
        <v>87500</v>
      </c>
    </row>
    <row r="991" spans="1:7" ht="37.5">
      <c r="A991" s="39" t="s">
        <v>15</v>
      </c>
      <c r="B991" s="7">
        <v>357</v>
      </c>
      <c r="C991" s="14" t="s">
        <v>119</v>
      </c>
      <c r="D991" s="13" t="s">
        <v>119</v>
      </c>
      <c r="E991" s="11" t="s">
        <v>17</v>
      </c>
      <c r="F991" s="13" t="s">
        <v>98</v>
      </c>
      <c r="G991" s="179">
        <f>G992+G995</f>
        <v>298000</v>
      </c>
    </row>
    <row r="992" spans="1:7" ht="18.75">
      <c r="A992" s="39" t="s">
        <v>23</v>
      </c>
      <c r="B992" s="7">
        <v>357</v>
      </c>
      <c r="C992" s="14" t="s">
        <v>119</v>
      </c>
      <c r="D992" s="13" t="s">
        <v>119</v>
      </c>
      <c r="E992" s="11" t="s">
        <v>18</v>
      </c>
      <c r="F992" s="13" t="s">
        <v>98</v>
      </c>
      <c r="G992" s="179">
        <f>G993</f>
        <v>100000</v>
      </c>
    </row>
    <row r="993" spans="1:7" ht="18.75">
      <c r="A993" s="39" t="s">
        <v>276</v>
      </c>
      <c r="B993" s="7">
        <v>357</v>
      </c>
      <c r="C993" s="14" t="s">
        <v>119</v>
      </c>
      <c r="D993" s="13" t="s">
        <v>119</v>
      </c>
      <c r="E993" s="11" t="s">
        <v>18</v>
      </c>
      <c r="F993" s="13" t="s">
        <v>275</v>
      </c>
      <c r="G993" s="179">
        <f>G994</f>
        <v>100000</v>
      </c>
    </row>
    <row r="994" spans="1:7" ht="37.5">
      <c r="A994" s="39" t="s">
        <v>29</v>
      </c>
      <c r="B994" s="7">
        <v>357</v>
      </c>
      <c r="C994" s="14" t="s">
        <v>119</v>
      </c>
      <c r="D994" s="13" t="s">
        <v>119</v>
      </c>
      <c r="E994" s="11" t="s">
        <v>18</v>
      </c>
      <c r="F994" s="13" t="s">
        <v>28</v>
      </c>
      <c r="G994" s="179">
        <v>100000</v>
      </c>
    </row>
    <row r="995" spans="1:7" ht="56.25">
      <c r="A995" s="39" t="s">
        <v>24</v>
      </c>
      <c r="B995" s="7">
        <v>357</v>
      </c>
      <c r="C995" s="14" t="s">
        <v>119</v>
      </c>
      <c r="D995" s="13" t="s">
        <v>119</v>
      </c>
      <c r="E995" s="11" t="s">
        <v>19</v>
      </c>
      <c r="F995" s="13" t="s">
        <v>98</v>
      </c>
      <c r="G995" s="179">
        <f>G996</f>
        <v>198000</v>
      </c>
    </row>
    <row r="996" spans="1:7" ht="18.75">
      <c r="A996" s="39" t="s">
        <v>276</v>
      </c>
      <c r="B996" s="7">
        <v>357</v>
      </c>
      <c r="C996" s="14" t="s">
        <v>119</v>
      </c>
      <c r="D996" s="13" t="s">
        <v>119</v>
      </c>
      <c r="E996" s="11" t="s">
        <v>19</v>
      </c>
      <c r="F996" s="13" t="s">
        <v>275</v>
      </c>
      <c r="G996" s="179">
        <f>G997</f>
        <v>198000</v>
      </c>
    </row>
    <row r="997" spans="1:7" ht="37.5">
      <c r="A997" s="39" t="s">
        <v>29</v>
      </c>
      <c r="B997" s="7">
        <v>357</v>
      </c>
      <c r="C997" s="14" t="s">
        <v>119</v>
      </c>
      <c r="D997" s="13" t="s">
        <v>119</v>
      </c>
      <c r="E997" s="11" t="s">
        <v>19</v>
      </c>
      <c r="F997" s="13" t="s">
        <v>28</v>
      </c>
      <c r="G997" s="179">
        <v>198000</v>
      </c>
    </row>
    <row r="998" spans="1:7" ht="18.75">
      <c r="A998" s="12" t="s">
        <v>120</v>
      </c>
      <c r="B998" s="7">
        <v>357</v>
      </c>
      <c r="C998" s="11" t="s">
        <v>110</v>
      </c>
      <c r="D998" s="11" t="s">
        <v>96</v>
      </c>
      <c r="E998" s="11" t="s">
        <v>97</v>
      </c>
      <c r="F998" s="11" t="s">
        <v>98</v>
      </c>
      <c r="G998" s="179">
        <f>G999+G1008</f>
        <v>34340814.67</v>
      </c>
    </row>
    <row r="999" spans="1:7" ht="18.75">
      <c r="A999" s="12" t="s">
        <v>157</v>
      </c>
      <c r="B999" s="7">
        <v>357</v>
      </c>
      <c r="C999" s="11" t="s">
        <v>110</v>
      </c>
      <c r="D999" s="11" t="s">
        <v>89</v>
      </c>
      <c r="E999" s="11" t="s">
        <v>97</v>
      </c>
      <c r="F999" s="11" t="s">
        <v>98</v>
      </c>
      <c r="G999" s="179">
        <f>G1000</f>
        <v>21986606.83</v>
      </c>
    </row>
    <row r="1000" spans="1:7" ht="18.75">
      <c r="A1000" s="1" t="s">
        <v>284</v>
      </c>
      <c r="B1000" s="7">
        <v>357</v>
      </c>
      <c r="C1000" s="11" t="s">
        <v>110</v>
      </c>
      <c r="D1000" s="11" t="s">
        <v>89</v>
      </c>
      <c r="E1000" s="11" t="s">
        <v>118</v>
      </c>
      <c r="F1000" s="8" t="s">
        <v>98</v>
      </c>
      <c r="G1000" s="179">
        <f>G1001</f>
        <v>21986606.83</v>
      </c>
    </row>
    <row r="1001" spans="1:7" ht="37.5">
      <c r="A1001" s="1" t="s">
        <v>355</v>
      </c>
      <c r="B1001" s="7">
        <v>357</v>
      </c>
      <c r="C1001" s="11" t="s">
        <v>110</v>
      </c>
      <c r="D1001" s="11" t="s">
        <v>89</v>
      </c>
      <c r="E1001" s="11" t="s">
        <v>56</v>
      </c>
      <c r="F1001" s="8" t="s">
        <v>98</v>
      </c>
      <c r="G1001" s="179">
        <f>G1003+G1005</f>
        <v>21986606.83</v>
      </c>
    </row>
    <row r="1002" spans="1:7" ht="49.5" customHeight="1">
      <c r="A1002" s="1" t="s">
        <v>57</v>
      </c>
      <c r="B1002" s="7">
        <v>357</v>
      </c>
      <c r="C1002" s="11" t="s">
        <v>110</v>
      </c>
      <c r="D1002" s="11" t="s">
        <v>89</v>
      </c>
      <c r="E1002" s="11" t="s">
        <v>58</v>
      </c>
      <c r="F1002" s="8" t="s">
        <v>98</v>
      </c>
      <c r="G1002" s="179">
        <f>G1003</f>
        <v>20341448.83</v>
      </c>
    </row>
    <row r="1003" spans="1:7" ht="37.5">
      <c r="A1003" s="1" t="s">
        <v>278</v>
      </c>
      <c r="B1003" s="7">
        <v>357</v>
      </c>
      <c r="C1003" s="11" t="s">
        <v>110</v>
      </c>
      <c r="D1003" s="11" t="s">
        <v>89</v>
      </c>
      <c r="E1003" s="11" t="s">
        <v>58</v>
      </c>
      <c r="F1003" s="8">
        <v>400</v>
      </c>
      <c r="G1003" s="179">
        <f>G1004</f>
        <v>20341448.83</v>
      </c>
    </row>
    <row r="1004" spans="1:7" ht="18.75">
      <c r="A1004" s="1" t="s">
        <v>55</v>
      </c>
      <c r="B1004" s="7">
        <v>357</v>
      </c>
      <c r="C1004" s="11" t="s">
        <v>110</v>
      </c>
      <c r="D1004" s="11" t="s">
        <v>89</v>
      </c>
      <c r="E1004" s="11" t="s">
        <v>58</v>
      </c>
      <c r="F1004" s="8" t="s">
        <v>54</v>
      </c>
      <c r="G1004" s="179">
        <v>20341448.83</v>
      </c>
    </row>
    <row r="1005" spans="1:7" ht="18.75">
      <c r="A1005" s="1" t="s">
        <v>59</v>
      </c>
      <c r="B1005" s="7">
        <v>357</v>
      </c>
      <c r="C1005" s="11" t="s">
        <v>110</v>
      </c>
      <c r="D1005" s="11" t="s">
        <v>89</v>
      </c>
      <c r="E1005" s="11" t="s">
        <v>60</v>
      </c>
      <c r="F1005" s="8" t="s">
        <v>98</v>
      </c>
      <c r="G1005" s="179">
        <f>G1006</f>
        <v>1645158</v>
      </c>
    </row>
    <row r="1006" spans="1:7" ht="37.5">
      <c r="A1006" s="1" t="s">
        <v>278</v>
      </c>
      <c r="B1006" s="7">
        <v>357</v>
      </c>
      <c r="C1006" s="11" t="s">
        <v>110</v>
      </c>
      <c r="D1006" s="11" t="s">
        <v>89</v>
      </c>
      <c r="E1006" s="11" t="s">
        <v>60</v>
      </c>
      <c r="F1006" s="8">
        <v>400</v>
      </c>
      <c r="G1006" s="179">
        <f>G1007</f>
        <v>1645158</v>
      </c>
    </row>
    <row r="1007" spans="1:7" ht="18.75">
      <c r="A1007" s="1" t="s">
        <v>55</v>
      </c>
      <c r="B1007" s="7">
        <v>357</v>
      </c>
      <c r="C1007" s="11" t="s">
        <v>110</v>
      </c>
      <c r="D1007" s="11" t="s">
        <v>89</v>
      </c>
      <c r="E1007" s="11" t="s">
        <v>60</v>
      </c>
      <c r="F1007" s="8" t="s">
        <v>54</v>
      </c>
      <c r="G1007" s="179">
        <v>1645158</v>
      </c>
    </row>
    <row r="1008" spans="1:7" ht="18.75">
      <c r="A1008" s="12" t="s">
        <v>155</v>
      </c>
      <c r="B1008" s="7">
        <v>357</v>
      </c>
      <c r="C1008" s="11" t="s">
        <v>110</v>
      </c>
      <c r="D1008" s="11" t="s">
        <v>110</v>
      </c>
      <c r="E1008" s="11" t="s">
        <v>97</v>
      </c>
      <c r="F1008" s="11" t="s">
        <v>98</v>
      </c>
      <c r="G1008" s="179">
        <f>G1009</f>
        <v>12354207.84</v>
      </c>
    </row>
    <row r="1009" spans="1:7" ht="18.75">
      <c r="A1009" s="1" t="s">
        <v>284</v>
      </c>
      <c r="B1009" s="7">
        <v>357</v>
      </c>
      <c r="C1009" s="11" t="s">
        <v>110</v>
      </c>
      <c r="D1009" s="11" t="s">
        <v>110</v>
      </c>
      <c r="E1009" s="13" t="s">
        <v>118</v>
      </c>
      <c r="F1009" s="8" t="s">
        <v>98</v>
      </c>
      <c r="G1009" s="179">
        <f>G1010</f>
        <v>12354207.84</v>
      </c>
    </row>
    <row r="1010" spans="1:7" ht="40.5" customHeight="1">
      <c r="A1010" s="1" t="s">
        <v>355</v>
      </c>
      <c r="B1010" s="7">
        <v>357</v>
      </c>
      <c r="C1010" s="11" t="s">
        <v>110</v>
      </c>
      <c r="D1010" s="11" t="s">
        <v>110</v>
      </c>
      <c r="E1010" s="11" t="s">
        <v>56</v>
      </c>
      <c r="F1010" s="8" t="s">
        <v>98</v>
      </c>
      <c r="G1010" s="179">
        <f>G1011</f>
        <v>12354207.84</v>
      </c>
    </row>
    <row r="1011" spans="1:7" ht="18.75">
      <c r="A1011" s="1" t="s">
        <v>276</v>
      </c>
      <c r="B1011" s="7">
        <v>357</v>
      </c>
      <c r="C1011" s="11" t="s">
        <v>110</v>
      </c>
      <c r="D1011" s="11" t="s">
        <v>110</v>
      </c>
      <c r="E1011" s="11" t="s">
        <v>56</v>
      </c>
      <c r="F1011" s="8" t="s">
        <v>275</v>
      </c>
      <c r="G1011" s="179">
        <f>G1012</f>
        <v>12354207.84</v>
      </c>
    </row>
    <row r="1012" spans="1:7" ht="37.5">
      <c r="A1012" s="39" t="s">
        <v>29</v>
      </c>
      <c r="B1012" s="7">
        <v>357</v>
      </c>
      <c r="C1012" s="11" t="s">
        <v>110</v>
      </c>
      <c r="D1012" s="11" t="s">
        <v>110</v>
      </c>
      <c r="E1012" s="11" t="s">
        <v>56</v>
      </c>
      <c r="F1012" s="8" t="s">
        <v>28</v>
      </c>
      <c r="G1012" s="179">
        <v>12354207.84</v>
      </c>
    </row>
    <row r="1013" spans="1:7" ht="18.75">
      <c r="A1013" s="39" t="s">
        <v>226</v>
      </c>
      <c r="B1013" s="7">
        <v>357</v>
      </c>
      <c r="C1013" s="11" t="s">
        <v>140</v>
      </c>
      <c r="D1013" s="8" t="s">
        <v>96</v>
      </c>
      <c r="E1013" s="8" t="s">
        <v>97</v>
      </c>
      <c r="F1013" s="8" t="s">
        <v>98</v>
      </c>
      <c r="G1013" s="179">
        <f>G1014</f>
        <v>1477328.25</v>
      </c>
    </row>
    <row r="1014" spans="1:7" ht="18.75">
      <c r="A1014" s="71" t="s">
        <v>225</v>
      </c>
      <c r="B1014" s="7">
        <v>357</v>
      </c>
      <c r="C1014" s="62" t="s">
        <v>140</v>
      </c>
      <c r="D1014" s="72" t="s">
        <v>106</v>
      </c>
      <c r="E1014" s="72" t="s">
        <v>97</v>
      </c>
      <c r="F1014" s="72" t="s">
        <v>98</v>
      </c>
      <c r="G1014" s="179">
        <f>G1015</f>
        <v>1477328.25</v>
      </c>
    </row>
    <row r="1015" spans="1:7" ht="18.75">
      <c r="A1015" s="1" t="s">
        <v>181</v>
      </c>
      <c r="B1015" s="7">
        <v>357</v>
      </c>
      <c r="C1015" s="62" t="s">
        <v>140</v>
      </c>
      <c r="D1015" s="72" t="s">
        <v>106</v>
      </c>
      <c r="E1015" s="13" t="s">
        <v>365</v>
      </c>
      <c r="F1015" s="13" t="s">
        <v>98</v>
      </c>
      <c r="G1015" s="179">
        <f>G1016</f>
        <v>1477328.25</v>
      </c>
    </row>
    <row r="1016" spans="1:7" ht="18.75">
      <c r="A1016" s="1" t="s">
        <v>192</v>
      </c>
      <c r="B1016" s="7">
        <v>357</v>
      </c>
      <c r="C1016" s="62" t="s">
        <v>140</v>
      </c>
      <c r="D1016" s="72" t="s">
        <v>106</v>
      </c>
      <c r="E1016" s="13" t="s">
        <v>367</v>
      </c>
      <c r="F1016" s="11" t="s">
        <v>98</v>
      </c>
      <c r="G1016" s="179">
        <f>G1017</f>
        <v>1477328.25</v>
      </c>
    </row>
    <row r="1017" spans="1:7" ht="18.75" customHeight="1">
      <c r="A1017" s="1" t="s">
        <v>276</v>
      </c>
      <c r="B1017" s="7">
        <v>357</v>
      </c>
      <c r="C1017" s="62" t="s">
        <v>140</v>
      </c>
      <c r="D1017" s="72" t="s">
        <v>106</v>
      </c>
      <c r="E1017" s="13" t="s">
        <v>367</v>
      </c>
      <c r="F1017" s="13" t="s">
        <v>275</v>
      </c>
      <c r="G1017" s="179">
        <f>G1018</f>
        <v>1477328.25</v>
      </c>
    </row>
    <row r="1018" spans="1:7" ht="18.75" customHeight="1">
      <c r="A1018" s="39" t="s">
        <v>29</v>
      </c>
      <c r="B1018" s="7">
        <v>357</v>
      </c>
      <c r="C1018" s="62" t="s">
        <v>140</v>
      </c>
      <c r="D1018" s="72" t="s">
        <v>106</v>
      </c>
      <c r="E1018" s="13" t="s">
        <v>367</v>
      </c>
      <c r="F1018" s="8" t="s">
        <v>28</v>
      </c>
      <c r="G1018" s="179">
        <v>1477328.25</v>
      </c>
    </row>
    <row r="1019" spans="1:7" ht="37.5">
      <c r="A1019" s="47" t="s">
        <v>530</v>
      </c>
      <c r="B1019" s="48">
        <v>360</v>
      </c>
      <c r="C1019" s="15" t="s">
        <v>96</v>
      </c>
      <c r="D1019" s="15" t="s">
        <v>96</v>
      </c>
      <c r="E1019" s="15" t="s">
        <v>97</v>
      </c>
      <c r="F1019" s="15" t="s">
        <v>98</v>
      </c>
      <c r="G1019" s="187">
        <f>G1020+G1057+G1119+G1141+G1153+G1045</f>
        <v>20275169.82</v>
      </c>
    </row>
    <row r="1020" spans="1:7" ht="18.75">
      <c r="A1020" s="12" t="s">
        <v>99</v>
      </c>
      <c r="B1020" s="10">
        <v>360</v>
      </c>
      <c r="C1020" s="11" t="s">
        <v>89</v>
      </c>
      <c r="D1020" s="11" t="s">
        <v>96</v>
      </c>
      <c r="E1020" s="13" t="s">
        <v>97</v>
      </c>
      <c r="F1020" s="11" t="s">
        <v>98</v>
      </c>
      <c r="G1020" s="179">
        <f>G1021</f>
        <v>7936503</v>
      </c>
    </row>
    <row r="1021" spans="1:7" ht="37.5">
      <c r="A1021" s="12" t="s">
        <v>201</v>
      </c>
      <c r="B1021" s="10">
        <v>360</v>
      </c>
      <c r="C1021" s="11" t="s">
        <v>89</v>
      </c>
      <c r="D1021" s="11" t="s">
        <v>90</v>
      </c>
      <c r="E1021" s="13" t="s">
        <v>97</v>
      </c>
      <c r="F1021" s="11" t="s">
        <v>98</v>
      </c>
      <c r="G1021" s="179">
        <f>G1022+G1062+G1066</f>
        <v>7936503</v>
      </c>
    </row>
    <row r="1022" spans="1:7" ht="56.25">
      <c r="A1022" s="12" t="s">
        <v>102</v>
      </c>
      <c r="B1022" s="10">
        <v>360</v>
      </c>
      <c r="C1022" s="11" t="s">
        <v>89</v>
      </c>
      <c r="D1022" s="11" t="s">
        <v>90</v>
      </c>
      <c r="E1022" s="11" t="s">
        <v>171</v>
      </c>
      <c r="F1022" s="11" t="s">
        <v>98</v>
      </c>
      <c r="G1022" s="179">
        <f>G1023+G1059</f>
        <v>7936503</v>
      </c>
    </row>
    <row r="1023" spans="1:7" ht="18.75">
      <c r="A1023" s="12" t="s">
        <v>88</v>
      </c>
      <c r="B1023" s="10">
        <v>360</v>
      </c>
      <c r="C1023" s="11" t="s">
        <v>89</v>
      </c>
      <c r="D1023" s="11" t="s">
        <v>90</v>
      </c>
      <c r="E1023" s="11" t="s">
        <v>108</v>
      </c>
      <c r="F1023" s="11" t="s">
        <v>98</v>
      </c>
      <c r="G1023" s="179">
        <f>G1024+G1056+G1031</f>
        <v>7936503</v>
      </c>
    </row>
    <row r="1024" spans="1:7" ht="18.75">
      <c r="A1024" s="12" t="s">
        <v>211</v>
      </c>
      <c r="B1024" s="10">
        <v>360</v>
      </c>
      <c r="C1024" s="13" t="s">
        <v>89</v>
      </c>
      <c r="D1024" s="13" t="s">
        <v>90</v>
      </c>
      <c r="E1024" s="11" t="s">
        <v>368</v>
      </c>
      <c r="F1024" s="13" t="s">
        <v>98</v>
      </c>
      <c r="G1024" s="179">
        <f>G1025+G1027+G1029</f>
        <v>7188203</v>
      </c>
    </row>
    <row r="1025" spans="1:7" ht="56.25">
      <c r="A1025" s="12" t="s">
        <v>299</v>
      </c>
      <c r="B1025" s="10">
        <v>360</v>
      </c>
      <c r="C1025" s="13" t="s">
        <v>89</v>
      </c>
      <c r="D1025" s="13" t="s">
        <v>90</v>
      </c>
      <c r="E1025" s="11" t="s">
        <v>368</v>
      </c>
      <c r="F1025" s="13" t="s">
        <v>274</v>
      </c>
      <c r="G1025" s="179">
        <f>G1026</f>
        <v>6425203</v>
      </c>
    </row>
    <row r="1026" spans="1:7" ht="38.25" customHeight="1">
      <c r="A1026" s="12" t="s">
        <v>30</v>
      </c>
      <c r="B1026" s="10">
        <v>360</v>
      </c>
      <c r="C1026" s="13" t="s">
        <v>89</v>
      </c>
      <c r="D1026" s="13" t="s">
        <v>90</v>
      </c>
      <c r="E1026" s="11" t="s">
        <v>368</v>
      </c>
      <c r="F1026" s="13" t="s">
        <v>31</v>
      </c>
      <c r="G1026" s="179">
        <v>6425203</v>
      </c>
    </row>
    <row r="1027" spans="1:7" ht="37.5">
      <c r="A1027" s="12" t="s">
        <v>300</v>
      </c>
      <c r="B1027" s="10">
        <v>360</v>
      </c>
      <c r="C1027" s="13" t="s">
        <v>89</v>
      </c>
      <c r="D1027" s="13" t="s">
        <v>90</v>
      </c>
      <c r="E1027" s="11" t="s">
        <v>368</v>
      </c>
      <c r="F1027" s="13" t="s">
        <v>275</v>
      </c>
      <c r="G1027" s="179">
        <f>G1028</f>
        <v>763000</v>
      </c>
    </row>
    <row r="1028" spans="1:7" ht="38.25" customHeight="1">
      <c r="A1028" s="39" t="s">
        <v>29</v>
      </c>
      <c r="B1028" s="10">
        <v>360</v>
      </c>
      <c r="C1028" s="13" t="s">
        <v>89</v>
      </c>
      <c r="D1028" s="13" t="s">
        <v>90</v>
      </c>
      <c r="E1028" s="11" t="s">
        <v>368</v>
      </c>
      <c r="F1028" s="8" t="s">
        <v>28</v>
      </c>
      <c r="G1028" s="179">
        <v>763000</v>
      </c>
    </row>
    <row r="1029" spans="1:7" ht="18.75" hidden="1">
      <c r="A1029" s="12" t="s">
        <v>279</v>
      </c>
      <c r="B1029" s="10">
        <v>360</v>
      </c>
      <c r="C1029" s="13" t="s">
        <v>89</v>
      </c>
      <c r="D1029" s="13" t="s">
        <v>90</v>
      </c>
      <c r="E1029" s="11" t="s">
        <v>368</v>
      </c>
      <c r="F1029" s="13" t="s">
        <v>280</v>
      </c>
      <c r="G1029" s="179">
        <f>G1030</f>
        <v>0</v>
      </c>
    </row>
    <row r="1030" spans="1:7" ht="18.75" hidden="1">
      <c r="A1030" s="12" t="s">
        <v>282</v>
      </c>
      <c r="B1030" s="10">
        <v>360</v>
      </c>
      <c r="C1030" s="13" t="s">
        <v>89</v>
      </c>
      <c r="D1030" s="13" t="s">
        <v>90</v>
      </c>
      <c r="E1030" s="11" t="s">
        <v>368</v>
      </c>
      <c r="F1030" s="13" t="s">
        <v>281</v>
      </c>
      <c r="G1030" s="179"/>
    </row>
    <row r="1031" spans="1:7" ht="93.75">
      <c r="A1031" s="49" t="s">
        <v>53</v>
      </c>
      <c r="B1031" s="10">
        <v>360</v>
      </c>
      <c r="C1031" s="13" t="s">
        <v>89</v>
      </c>
      <c r="D1031" s="13" t="s">
        <v>90</v>
      </c>
      <c r="E1031" s="11" t="s">
        <v>257</v>
      </c>
      <c r="F1031" s="13" t="s">
        <v>98</v>
      </c>
      <c r="G1031" s="179">
        <f>G1032</f>
        <v>748300</v>
      </c>
    </row>
    <row r="1032" spans="1:7" ht="38.25" customHeight="1">
      <c r="A1032" s="233" t="s">
        <v>299</v>
      </c>
      <c r="B1032" s="10">
        <v>360</v>
      </c>
      <c r="C1032" s="13" t="s">
        <v>89</v>
      </c>
      <c r="D1032" s="13" t="s">
        <v>90</v>
      </c>
      <c r="E1032" s="11" t="s">
        <v>257</v>
      </c>
      <c r="F1032" s="13" t="s">
        <v>274</v>
      </c>
      <c r="G1032" s="179">
        <f>G1033</f>
        <v>748300</v>
      </c>
    </row>
    <row r="1033" spans="1:7" ht="38.25" customHeight="1">
      <c r="A1033" s="12" t="s">
        <v>30</v>
      </c>
      <c r="B1033" s="10">
        <v>360</v>
      </c>
      <c r="C1033" s="13" t="s">
        <v>89</v>
      </c>
      <c r="D1033" s="13" t="s">
        <v>90</v>
      </c>
      <c r="E1033" s="11" t="s">
        <v>257</v>
      </c>
      <c r="F1033" s="13" t="s">
        <v>31</v>
      </c>
      <c r="G1033" s="179">
        <v>748300</v>
      </c>
    </row>
    <row r="1034" spans="1:7" ht="38.25" customHeight="1" hidden="1">
      <c r="A1034" s="1" t="s">
        <v>284</v>
      </c>
      <c r="B1034" s="10">
        <v>360</v>
      </c>
      <c r="C1034" s="13" t="s">
        <v>89</v>
      </c>
      <c r="D1034" s="13" t="s">
        <v>90</v>
      </c>
      <c r="E1034" s="11" t="s">
        <v>118</v>
      </c>
      <c r="F1034" s="13" t="s">
        <v>98</v>
      </c>
      <c r="G1034" s="179">
        <f>G1035</f>
        <v>0</v>
      </c>
    </row>
    <row r="1035" spans="1:7" ht="38.25" customHeight="1" hidden="1">
      <c r="A1035" s="1" t="s">
        <v>70</v>
      </c>
      <c r="B1035" s="10">
        <v>360</v>
      </c>
      <c r="C1035" s="13" t="s">
        <v>89</v>
      </c>
      <c r="D1035" s="13" t="s">
        <v>90</v>
      </c>
      <c r="E1035" s="11" t="s">
        <v>216</v>
      </c>
      <c r="F1035" s="13" t="s">
        <v>98</v>
      </c>
      <c r="G1035" s="179">
        <f>G1036</f>
        <v>0</v>
      </c>
    </row>
    <row r="1036" spans="1:7" ht="38.25" customHeight="1" hidden="1">
      <c r="A1036" s="1" t="s">
        <v>276</v>
      </c>
      <c r="B1036" s="10">
        <v>360</v>
      </c>
      <c r="C1036" s="13" t="s">
        <v>89</v>
      </c>
      <c r="D1036" s="13" t="s">
        <v>90</v>
      </c>
      <c r="E1036" s="11" t="s">
        <v>216</v>
      </c>
      <c r="F1036" s="13" t="s">
        <v>275</v>
      </c>
      <c r="G1036" s="179">
        <f>G1037</f>
        <v>0</v>
      </c>
    </row>
    <row r="1037" spans="1:7" ht="38.25" customHeight="1" hidden="1">
      <c r="A1037" s="195" t="s">
        <v>29</v>
      </c>
      <c r="B1037" s="10">
        <v>360</v>
      </c>
      <c r="C1037" s="13" t="s">
        <v>89</v>
      </c>
      <c r="D1037" s="13" t="s">
        <v>90</v>
      </c>
      <c r="E1037" s="11" t="s">
        <v>216</v>
      </c>
      <c r="F1037" s="196" t="s">
        <v>28</v>
      </c>
      <c r="G1037" s="179"/>
    </row>
    <row r="1038" spans="1:7" ht="38.25" customHeight="1" hidden="1">
      <c r="A1038" s="39" t="s">
        <v>15</v>
      </c>
      <c r="B1038" s="10">
        <v>360</v>
      </c>
      <c r="C1038" s="13" t="s">
        <v>89</v>
      </c>
      <c r="D1038" s="13" t="s">
        <v>90</v>
      </c>
      <c r="E1038" s="11" t="s">
        <v>17</v>
      </c>
      <c r="F1038" s="13" t="s">
        <v>98</v>
      </c>
      <c r="G1038" s="179">
        <f>G1039+G1042</f>
        <v>0</v>
      </c>
    </row>
    <row r="1039" spans="1:7" ht="18.75" hidden="1">
      <c r="A1039" s="39" t="s">
        <v>23</v>
      </c>
      <c r="B1039" s="10">
        <v>360</v>
      </c>
      <c r="C1039" s="13" t="s">
        <v>89</v>
      </c>
      <c r="D1039" s="13" t="s">
        <v>90</v>
      </c>
      <c r="E1039" s="11" t="s">
        <v>18</v>
      </c>
      <c r="F1039" s="13" t="s">
        <v>98</v>
      </c>
      <c r="G1039" s="179">
        <f>G1040</f>
        <v>0</v>
      </c>
    </row>
    <row r="1040" spans="1:7" ht="56.25" hidden="1">
      <c r="A1040" s="1" t="s">
        <v>67</v>
      </c>
      <c r="B1040" s="10">
        <v>360</v>
      </c>
      <c r="C1040" s="13" t="s">
        <v>89</v>
      </c>
      <c r="D1040" s="13" t="s">
        <v>90</v>
      </c>
      <c r="E1040" s="11" t="s">
        <v>18</v>
      </c>
      <c r="F1040" s="13" t="s">
        <v>274</v>
      </c>
      <c r="G1040" s="179">
        <f>G1041</f>
        <v>0</v>
      </c>
    </row>
    <row r="1041" spans="1:7" ht="38.25" customHeight="1" hidden="1">
      <c r="A1041" s="235" t="s">
        <v>30</v>
      </c>
      <c r="B1041" s="10">
        <v>360</v>
      </c>
      <c r="C1041" s="13" t="s">
        <v>89</v>
      </c>
      <c r="D1041" s="13" t="s">
        <v>90</v>
      </c>
      <c r="E1041" s="11" t="s">
        <v>18</v>
      </c>
      <c r="F1041" s="197" t="s">
        <v>31</v>
      </c>
      <c r="G1041" s="179"/>
    </row>
    <row r="1042" spans="1:7" ht="56.25" hidden="1">
      <c r="A1042" s="39" t="s">
        <v>24</v>
      </c>
      <c r="B1042" s="10">
        <v>360</v>
      </c>
      <c r="C1042" s="13" t="s">
        <v>89</v>
      </c>
      <c r="D1042" s="13" t="s">
        <v>90</v>
      </c>
      <c r="E1042" s="11" t="s">
        <v>19</v>
      </c>
      <c r="F1042" s="13" t="s">
        <v>98</v>
      </c>
      <c r="G1042" s="179">
        <f>G1043</f>
        <v>0</v>
      </c>
    </row>
    <row r="1043" spans="1:7" ht="18.75" hidden="1">
      <c r="A1043" s="39" t="s">
        <v>276</v>
      </c>
      <c r="B1043" s="10">
        <v>360</v>
      </c>
      <c r="C1043" s="13" t="s">
        <v>89</v>
      </c>
      <c r="D1043" s="13" t="s">
        <v>90</v>
      </c>
      <c r="E1043" s="11" t="s">
        <v>19</v>
      </c>
      <c r="F1043" s="13" t="s">
        <v>275</v>
      </c>
      <c r="G1043" s="179">
        <f>G1044</f>
        <v>0</v>
      </c>
    </row>
    <row r="1044" spans="1:7" ht="38.25" customHeight="1" hidden="1">
      <c r="A1044" s="195" t="s">
        <v>29</v>
      </c>
      <c r="B1044" s="10">
        <v>360</v>
      </c>
      <c r="C1044" s="13" t="s">
        <v>89</v>
      </c>
      <c r="D1044" s="13" t="s">
        <v>90</v>
      </c>
      <c r="E1044" s="11" t="s">
        <v>19</v>
      </c>
      <c r="F1044" s="196" t="s">
        <v>28</v>
      </c>
      <c r="G1044" s="179"/>
    </row>
    <row r="1045" spans="1:7" ht="38.25" customHeight="1">
      <c r="A1045" s="1" t="s">
        <v>204</v>
      </c>
      <c r="B1045" s="10">
        <v>360</v>
      </c>
      <c r="C1045" s="13" t="s">
        <v>227</v>
      </c>
      <c r="D1045" s="13" t="s">
        <v>96</v>
      </c>
      <c r="E1045" s="11" t="s">
        <v>97</v>
      </c>
      <c r="F1045" s="13" t="s">
        <v>98</v>
      </c>
      <c r="G1045" s="179">
        <f>G1046</f>
        <v>12338666.82</v>
      </c>
    </row>
    <row r="1046" spans="1:7" ht="38.25" customHeight="1">
      <c r="A1046" s="1" t="s">
        <v>228</v>
      </c>
      <c r="B1046" s="10">
        <v>360</v>
      </c>
      <c r="C1046" s="13" t="s">
        <v>227</v>
      </c>
      <c r="D1046" s="13" t="s">
        <v>89</v>
      </c>
      <c r="E1046" s="11" t="s">
        <v>97</v>
      </c>
      <c r="F1046" s="13" t="s">
        <v>98</v>
      </c>
      <c r="G1046" s="179">
        <f>G1047</f>
        <v>12338666.82</v>
      </c>
    </row>
    <row r="1047" spans="1:7" ht="38.25" customHeight="1">
      <c r="A1047" s="1" t="s">
        <v>206</v>
      </c>
      <c r="B1047" s="10">
        <v>360</v>
      </c>
      <c r="C1047" s="13" t="s">
        <v>227</v>
      </c>
      <c r="D1047" s="13" t="s">
        <v>89</v>
      </c>
      <c r="E1047" s="13" t="s">
        <v>207</v>
      </c>
      <c r="F1047" s="13" t="s">
        <v>98</v>
      </c>
      <c r="G1047" s="179">
        <f>G1048</f>
        <v>12338666.82</v>
      </c>
    </row>
    <row r="1048" spans="1:7" ht="38.25" customHeight="1">
      <c r="A1048" s="1" t="s">
        <v>208</v>
      </c>
      <c r="B1048" s="10">
        <v>360</v>
      </c>
      <c r="C1048" s="13" t="s">
        <v>227</v>
      </c>
      <c r="D1048" s="13" t="s">
        <v>89</v>
      </c>
      <c r="E1048" s="13" t="s">
        <v>209</v>
      </c>
      <c r="F1048" s="13" t="s">
        <v>98</v>
      </c>
      <c r="G1048" s="179">
        <f>G1049</f>
        <v>12338666.82</v>
      </c>
    </row>
    <row r="1049" spans="1:7" ht="38.25" customHeight="1">
      <c r="A1049" s="1" t="s">
        <v>337</v>
      </c>
      <c r="B1049" s="10">
        <v>360</v>
      </c>
      <c r="C1049" s="13" t="s">
        <v>227</v>
      </c>
      <c r="D1049" s="13" t="s">
        <v>89</v>
      </c>
      <c r="E1049" s="13" t="s">
        <v>209</v>
      </c>
      <c r="F1049" s="13" t="s">
        <v>338</v>
      </c>
      <c r="G1049" s="179">
        <f>G1050</f>
        <v>12338666.82</v>
      </c>
    </row>
    <row r="1050" spans="1:7" ht="38.25" customHeight="1">
      <c r="A1050" s="1" t="s">
        <v>339</v>
      </c>
      <c r="B1050" s="10">
        <v>360</v>
      </c>
      <c r="C1050" s="13" t="s">
        <v>227</v>
      </c>
      <c r="D1050" s="13" t="s">
        <v>89</v>
      </c>
      <c r="E1050" s="13" t="s">
        <v>209</v>
      </c>
      <c r="F1050" s="13" t="s">
        <v>340</v>
      </c>
      <c r="G1050" s="179">
        <f>7149983.82+5188683</f>
        <v>12338666.82</v>
      </c>
    </row>
    <row r="1051" spans="1:11" ht="18.75">
      <c r="A1051" s="33" t="s">
        <v>210</v>
      </c>
      <c r="B1051" s="60"/>
      <c r="C1051" s="15"/>
      <c r="D1051" s="15"/>
      <c r="E1051" s="37"/>
      <c r="F1051" s="15"/>
      <c r="G1051" s="187">
        <f>G13+G111+G185+G386+G546+G682+G764+G829+G928+G967+G725+G1019</f>
        <v>2067273971</v>
      </c>
      <c r="I1051" s="88"/>
      <c r="K1051" s="89"/>
    </row>
    <row r="1052" ht="18.75" customHeight="1">
      <c r="G1052" s="156">
        <v>2067273971</v>
      </c>
    </row>
    <row r="1053" ht="18.75">
      <c r="G1053" s="156">
        <f>G1051-G1052</f>
        <v>0</v>
      </c>
    </row>
    <row r="1054" ht="18.75">
      <c r="G1054" s="9"/>
    </row>
    <row r="1055" ht="18.75">
      <c r="G1055" s="9"/>
    </row>
    <row r="1056" ht="19.5" customHeight="1">
      <c r="G1056" s="9"/>
    </row>
    <row r="1057" ht="18.75">
      <c r="G1057" s="9"/>
    </row>
    <row r="1058" ht="18.75">
      <c r="G1058" s="9"/>
    </row>
    <row r="1059" ht="18.75">
      <c r="G1059" s="9"/>
    </row>
    <row r="1060" ht="18.75">
      <c r="G1060" s="9"/>
    </row>
    <row r="1061" ht="18.75" customHeight="1">
      <c r="G1061" s="9"/>
    </row>
    <row r="1062" ht="18.75">
      <c r="G1062" s="9"/>
    </row>
    <row r="1063" ht="18.75" customHeight="1">
      <c r="G1063" s="9"/>
    </row>
    <row r="1064" ht="18.75">
      <c r="G1064" s="9"/>
    </row>
    <row r="1065" ht="18.75" customHeight="1">
      <c r="G1065" s="9"/>
    </row>
    <row r="1066" ht="18.75">
      <c r="G1066" s="9"/>
    </row>
    <row r="1067" ht="18.75" customHeight="1">
      <c r="G1067" s="9"/>
    </row>
    <row r="1068" ht="18.75">
      <c r="G1068" s="9"/>
    </row>
    <row r="1069" ht="18.75">
      <c r="G1069" s="9"/>
    </row>
    <row r="1070" ht="19.5" customHeight="1">
      <c r="G1070" s="9"/>
    </row>
    <row r="1071" ht="181.5" customHeight="1">
      <c r="G1071" s="88"/>
    </row>
    <row r="1072" spans="1:7" ht="18.75">
      <c r="A1072" s="189" t="s">
        <v>467</v>
      </c>
      <c r="G1072" s="89"/>
    </row>
    <row r="1073" ht="18.75">
      <c r="A1073" s="189" t="s">
        <v>468</v>
      </c>
    </row>
  </sheetData>
  <sheetProtection/>
  <mergeCells count="9">
    <mergeCell ref="F10:F11"/>
    <mergeCell ref="A6:G6"/>
    <mergeCell ref="G9:G11"/>
    <mergeCell ref="A9:A11"/>
    <mergeCell ref="C10:C11"/>
    <mergeCell ref="D10:D11"/>
    <mergeCell ref="B9:F9"/>
    <mergeCell ref="B10:B11"/>
    <mergeCell ref="E10:E11"/>
  </mergeCells>
  <printOptions/>
  <pageMargins left="0.984251968503937" right="0.3937007874015748" top="0.7874015748031497" bottom="0.3937007874015748" header="0.5118110236220472" footer="0.11811023622047245"/>
  <pageSetup fitToHeight="20" horizontalDpi="600" verticalDpi="600" orientation="portrait" paperSize="9" scale="50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7"/>
  <sheetViews>
    <sheetView view="pageBreakPreview" zoomScale="75" zoomScaleNormal="75" zoomScaleSheetLayoutView="75" zoomScalePageLayoutView="0" workbookViewId="0" topLeftCell="A1">
      <pane xSplit="5" ySplit="13" topLeftCell="F900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891" sqref="A891"/>
    </sheetView>
  </sheetViews>
  <sheetFormatPr defaultColWidth="9.140625" defaultRowHeight="12.75"/>
  <cols>
    <col min="1" max="1" width="110.8515625" style="2" customWidth="1"/>
    <col min="2" max="2" width="5.8515625" style="2" bestFit="1" customWidth="1"/>
    <col min="3" max="3" width="5.140625" style="3" customWidth="1"/>
    <col min="4" max="4" width="13.00390625" style="2" customWidth="1"/>
    <col min="5" max="5" width="11.140625" style="2" customWidth="1"/>
    <col min="6" max="6" width="35.7109375" style="2" customWidth="1"/>
    <col min="7" max="7" width="16.57421875" style="2" bestFit="1" customWidth="1"/>
    <col min="8" max="8" width="9.140625" style="2" customWidth="1"/>
    <col min="9" max="9" width="21.7109375" style="2" bestFit="1" customWidth="1"/>
    <col min="10" max="10" width="9.140625" style="2" customWidth="1"/>
    <col min="11" max="11" width="18.00390625" style="2" bestFit="1" customWidth="1"/>
    <col min="12" max="16384" width="9.140625" style="2" customWidth="1"/>
  </cols>
  <sheetData>
    <row r="1" ht="18.75">
      <c r="F1" s="236" t="s">
        <v>438</v>
      </c>
    </row>
    <row r="2" spans="4:6" ht="18.75">
      <c r="D2" s="3"/>
      <c r="E2" s="19"/>
      <c r="F2" s="236" t="s">
        <v>260</v>
      </c>
    </row>
    <row r="3" spans="4:6" ht="18.75">
      <c r="D3" s="3"/>
      <c r="E3" s="19"/>
      <c r="F3" s="236" t="s">
        <v>261</v>
      </c>
    </row>
    <row r="4" spans="4:6" ht="18.75">
      <c r="D4" s="3"/>
      <c r="E4" s="19"/>
      <c r="F4" s="236" t="s">
        <v>262</v>
      </c>
    </row>
    <row r="5" spans="4:6" ht="18.75">
      <c r="D5" s="3"/>
      <c r="F5" s="20"/>
    </row>
    <row r="7" spans="1:6" ht="67.5" customHeight="1">
      <c r="A7" s="307" t="s">
        <v>519</v>
      </c>
      <c r="B7" s="307"/>
      <c r="C7" s="307"/>
      <c r="D7" s="307"/>
      <c r="E7" s="307"/>
      <c r="F7" s="307"/>
    </row>
    <row r="8" ht="18.75">
      <c r="C8" s="2"/>
    </row>
    <row r="9" spans="1:6" ht="18.75">
      <c r="A9" s="4"/>
      <c r="F9" s="157" t="s">
        <v>269</v>
      </c>
    </row>
    <row r="10" spans="1:6" ht="35.25" customHeight="1">
      <c r="A10" s="311" t="s">
        <v>230</v>
      </c>
      <c r="B10" s="311" t="s">
        <v>233</v>
      </c>
      <c r="C10" s="311"/>
      <c r="D10" s="311"/>
      <c r="E10" s="311"/>
      <c r="F10" s="308" t="s">
        <v>16</v>
      </c>
    </row>
    <row r="11" spans="1:6" s="4" customFormat="1" ht="101.25" customHeight="1">
      <c r="A11" s="311"/>
      <c r="B11" s="312" t="s">
        <v>92</v>
      </c>
      <c r="C11" s="312" t="s">
        <v>93</v>
      </c>
      <c r="D11" s="312" t="s">
        <v>94</v>
      </c>
      <c r="E11" s="312" t="s">
        <v>95</v>
      </c>
      <c r="F11" s="309"/>
    </row>
    <row r="12" spans="1:6" s="4" customFormat="1" ht="36.75" customHeight="1">
      <c r="A12" s="311"/>
      <c r="B12" s="312"/>
      <c r="C12" s="312"/>
      <c r="D12" s="312"/>
      <c r="E12" s="312"/>
      <c r="F12" s="310"/>
    </row>
    <row r="13" spans="1:6" s="6" customFormat="1" ht="18.75" customHeight="1">
      <c r="A13" s="5">
        <v>1</v>
      </c>
      <c r="B13" s="5">
        <v>2</v>
      </c>
      <c r="C13" s="5">
        <v>3</v>
      </c>
      <c r="D13" s="5">
        <v>4</v>
      </c>
      <c r="E13" s="21">
        <v>5</v>
      </c>
      <c r="F13" s="5">
        <v>6</v>
      </c>
    </row>
    <row r="14" spans="1:6" s="237" customFormat="1" ht="18.75">
      <c r="A14" s="23" t="s">
        <v>99</v>
      </c>
      <c r="B14" s="24" t="s">
        <v>89</v>
      </c>
      <c r="C14" s="24" t="s">
        <v>96</v>
      </c>
      <c r="D14" s="24" t="s">
        <v>97</v>
      </c>
      <c r="E14" s="24" t="s">
        <v>98</v>
      </c>
      <c r="F14" s="36">
        <f>F15+F20+F52+F79+F120+F125+F116</f>
        <v>145227172</v>
      </c>
    </row>
    <row r="15" spans="1:6" ht="37.5">
      <c r="A15" s="61" t="s">
        <v>100</v>
      </c>
      <c r="B15" s="62" t="s">
        <v>89</v>
      </c>
      <c r="C15" s="62" t="s">
        <v>101</v>
      </c>
      <c r="D15" s="62" t="s">
        <v>97</v>
      </c>
      <c r="E15" s="62" t="s">
        <v>98</v>
      </c>
      <c r="F15" s="63">
        <f>F16</f>
        <v>2631026</v>
      </c>
    </row>
    <row r="16" spans="1:6" ht="37.5">
      <c r="A16" s="61" t="s">
        <v>102</v>
      </c>
      <c r="B16" s="62" t="s">
        <v>89</v>
      </c>
      <c r="C16" s="62" t="s">
        <v>101</v>
      </c>
      <c r="D16" s="62" t="s">
        <v>171</v>
      </c>
      <c r="E16" s="62" t="s">
        <v>98</v>
      </c>
      <c r="F16" s="63">
        <f>F17</f>
        <v>2631026</v>
      </c>
    </row>
    <row r="17" spans="1:6" ht="18.75">
      <c r="A17" s="61" t="s">
        <v>103</v>
      </c>
      <c r="B17" s="64" t="s">
        <v>89</v>
      </c>
      <c r="C17" s="64" t="s">
        <v>101</v>
      </c>
      <c r="D17" s="64" t="s">
        <v>104</v>
      </c>
      <c r="E17" s="64" t="s">
        <v>98</v>
      </c>
      <c r="F17" s="63">
        <f>F18</f>
        <v>2631026</v>
      </c>
    </row>
    <row r="18" spans="1:6" ht="56.25">
      <c r="A18" s="66" t="s">
        <v>325</v>
      </c>
      <c r="B18" s="64" t="s">
        <v>89</v>
      </c>
      <c r="C18" s="64" t="s">
        <v>101</v>
      </c>
      <c r="D18" s="64" t="s">
        <v>104</v>
      </c>
      <c r="E18" s="64" t="s">
        <v>274</v>
      </c>
      <c r="F18" s="63">
        <f>F19</f>
        <v>2631026</v>
      </c>
    </row>
    <row r="19" spans="1:6" ht="18.75">
      <c r="A19" s="39" t="s">
        <v>30</v>
      </c>
      <c r="B19" s="64" t="s">
        <v>89</v>
      </c>
      <c r="C19" s="64" t="s">
        <v>101</v>
      </c>
      <c r="D19" s="64" t="s">
        <v>104</v>
      </c>
      <c r="E19" s="64" t="s">
        <v>31</v>
      </c>
      <c r="F19" s="63">
        <f>'приложение № 6'!G731</f>
        <v>2631026</v>
      </c>
    </row>
    <row r="20" spans="1:6" ht="37.5">
      <c r="A20" s="61" t="s">
        <v>215</v>
      </c>
      <c r="B20" s="62" t="s">
        <v>89</v>
      </c>
      <c r="C20" s="62" t="s">
        <v>124</v>
      </c>
      <c r="D20" s="62" t="s">
        <v>97</v>
      </c>
      <c r="E20" s="62" t="s">
        <v>98</v>
      </c>
      <c r="F20" s="63">
        <f>F36+F21+F33+F40</f>
        <v>13466292</v>
      </c>
    </row>
    <row r="21" spans="1:6" ht="37.5">
      <c r="A21" s="61" t="s">
        <v>102</v>
      </c>
      <c r="B21" s="62" t="s">
        <v>89</v>
      </c>
      <c r="C21" s="62" t="s">
        <v>124</v>
      </c>
      <c r="D21" s="62" t="s">
        <v>171</v>
      </c>
      <c r="E21" s="62" t="s">
        <v>98</v>
      </c>
      <c r="F21" s="63">
        <f>F22</f>
        <v>10205392</v>
      </c>
    </row>
    <row r="22" spans="1:6" ht="18.75">
      <c r="A22" s="61" t="s">
        <v>88</v>
      </c>
      <c r="B22" s="62" t="s">
        <v>89</v>
      </c>
      <c r="C22" s="62" t="s">
        <v>124</v>
      </c>
      <c r="D22" s="62" t="s">
        <v>108</v>
      </c>
      <c r="E22" s="62" t="s">
        <v>98</v>
      </c>
      <c r="F22" s="63">
        <f>F23+F31</f>
        <v>10205392</v>
      </c>
    </row>
    <row r="23" spans="1:6" ht="18.75">
      <c r="A23" s="61" t="s">
        <v>211</v>
      </c>
      <c r="B23" s="64" t="s">
        <v>89</v>
      </c>
      <c r="C23" s="64" t="s">
        <v>124</v>
      </c>
      <c r="D23" s="62" t="s">
        <v>368</v>
      </c>
      <c r="E23" s="64" t="s">
        <v>98</v>
      </c>
      <c r="F23" s="63">
        <f>F24+F26+F28</f>
        <v>7761348</v>
      </c>
    </row>
    <row r="24" spans="1:6" ht="56.25">
      <c r="A24" s="66" t="s">
        <v>325</v>
      </c>
      <c r="B24" s="64" t="s">
        <v>89</v>
      </c>
      <c r="C24" s="64" t="s">
        <v>124</v>
      </c>
      <c r="D24" s="62" t="s">
        <v>368</v>
      </c>
      <c r="E24" s="64" t="s">
        <v>274</v>
      </c>
      <c r="F24" s="63">
        <f>F25</f>
        <v>6152062</v>
      </c>
    </row>
    <row r="25" spans="1:6" ht="18.75">
      <c r="A25" s="39" t="s">
        <v>30</v>
      </c>
      <c r="B25" s="64" t="s">
        <v>89</v>
      </c>
      <c r="C25" s="64" t="s">
        <v>124</v>
      </c>
      <c r="D25" s="62" t="s">
        <v>368</v>
      </c>
      <c r="E25" s="64" t="s">
        <v>31</v>
      </c>
      <c r="F25" s="63">
        <f>'приложение № 6'!G737</f>
        <v>6152062</v>
      </c>
    </row>
    <row r="26" spans="1:6" ht="18.75">
      <c r="A26" s="67" t="s">
        <v>300</v>
      </c>
      <c r="B26" s="64" t="s">
        <v>89</v>
      </c>
      <c r="C26" s="64" t="s">
        <v>124</v>
      </c>
      <c r="D26" s="62" t="s">
        <v>368</v>
      </c>
      <c r="E26" s="64" t="s">
        <v>275</v>
      </c>
      <c r="F26" s="63">
        <f>'приложение № 6'!G738</f>
        <v>1603512</v>
      </c>
    </row>
    <row r="27" spans="1:6" ht="37.5">
      <c r="A27" s="39" t="s">
        <v>29</v>
      </c>
      <c r="B27" s="64" t="s">
        <v>89</v>
      </c>
      <c r="C27" s="64" t="s">
        <v>124</v>
      </c>
      <c r="D27" s="62" t="s">
        <v>368</v>
      </c>
      <c r="E27" s="64" t="s">
        <v>28</v>
      </c>
      <c r="F27" s="63">
        <f>'приложение № 6'!G739</f>
        <v>1603512</v>
      </c>
    </row>
    <row r="28" spans="1:6" ht="18.75">
      <c r="A28" s="67" t="s">
        <v>279</v>
      </c>
      <c r="B28" s="64" t="s">
        <v>89</v>
      </c>
      <c r="C28" s="64" t="s">
        <v>124</v>
      </c>
      <c r="D28" s="62" t="s">
        <v>368</v>
      </c>
      <c r="E28" s="64" t="s">
        <v>280</v>
      </c>
      <c r="F28" s="63">
        <f>F29</f>
        <v>5774</v>
      </c>
    </row>
    <row r="29" spans="1:6" ht="18.75">
      <c r="A29" s="67" t="s">
        <v>282</v>
      </c>
      <c r="B29" s="64" t="s">
        <v>89</v>
      </c>
      <c r="C29" s="64" t="s">
        <v>124</v>
      </c>
      <c r="D29" s="62" t="s">
        <v>368</v>
      </c>
      <c r="E29" s="64" t="s">
        <v>281</v>
      </c>
      <c r="F29" s="63">
        <f>'приложение № 6'!G741</f>
        <v>5774</v>
      </c>
    </row>
    <row r="30" spans="1:6" ht="75">
      <c r="A30" s="22" t="s">
        <v>53</v>
      </c>
      <c r="B30" s="64" t="s">
        <v>89</v>
      </c>
      <c r="C30" s="64" t="s">
        <v>124</v>
      </c>
      <c r="D30" s="62" t="s">
        <v>257</v>
      </c>
      <c r="E30" s="64" t="s">
        <v>98</v>
      </c>
      <c r="F30" s="63">
        <f>F31</f>
        <v>2444044</v>
      </c>
    </row>
    <row r="31" spans="1:6" ht="56.25">
      <c r="A31" s="35" t="s">
        <v>299</v>
      </c>
      <c r="B31" s="64" t="s">
        <v>89</v>
      </c>
      <c r="C31" s="64" t="s">
        <v>124</v>
      </c>
      <c r="D31" s="62" t="s">
        <v>257</v>
      </c>
      <c r="E31" s="64" t="s">
        <v>274</v>
      </c>
      <c r="F31" s="63">
        <f>F32</f>
        <v>2444044</v>
      </c>
    </row>
    <row r="32" spans="1:6" ht="18.75">
      <c r="A32" s="39" t="s">
        <v>30</v>
      </c>
      <c r="B32" s="64" t="s">
        <v>89</v>
      </c>
      <c r="C32" s="64" t="s">
        <v>124</v>
      </c>
      <c r="D32" s="62" t="s">
        <v>257</v>
      </c>
      <c r="E32" s="64" t="s">
        <v>31</v>
      </c>
      <c r="F32" s="63">
        <f>'приложение № 6'!G744</f>
        <v>2444044</v>
      </c>
    </row>
    <row r="33" spans="1:6" ht="18.75">
      <c r="A33" s="61" t="s">
        <v>125</v>
      </c>
      <c r="B33" s="62" t="s">
        <v>89</v>
      </c>
      <c r="C33" s="62" t="s">
        <v>124</v>
      </c>
      <c r="D33" s="62" t="s">
        <v>126</v>
      </c>
      <c r="E33" s="62" t="s">
        <v>98</v>
      </c>
      <c r="F33" s="63">
        <f>F34</f>
        <v>2112089</v>
      </c>
    </row>
    <row r="34" spans="1:6" ht="56.25">
      <c r="A34" s="35" t="s">
        <v>299</v>
      </c>
      <c r="B34" s="62" t="s">
        <v>89</v>
      </c>
      <c r="C34" s="62" t="s">
        <v>124</v>
      </c>
      <c r="D34" s="62" t="s">
        <v>126</v>
      </c>
      <c r="E34" s="62" t="s">
        <v>274</v>
      </c>
      <c r="F34" s="63">
        <f>'приложение № 6'!G746</f>
        <v>2112089</v>
      </c>
    </row>
    <row r="35" spans="1:6" ht="18.75">
      <c r="A35" s="39" t="s">
        <v>30</v>
      </c>
      <c r="B35" s="62" t="s">
        <v>89</v>
      </c>
      <c r="C35" s="62" t="s">
        <v>124</v>
      </c>
      <c r="D35" s="62" t="s">
        <v>126</v>
      </c>
      <c r="E35" s="62" t="s">
        <v>31</v>
      </c>
      <c r="F35" s="63">
        <f>'приложение № 6'!G747</f>
        <v>2112089</v>
      </c>
    </row>
    <row r="36" spans="1:6" ht="18.75">
      <c r="A36" s="65" t="s">
        <v>284</v>
      </c>
      <c r="B36" s="64" t="s">
        <v>89</v>
      </c>
      <c r="C36" s="64" t="s">
        <v>124</v>
      </c>
      <c r="D36" s="62" t="s">
        <v>118</v>
      </c>
      <c r="E36" s="64" t="s">
        <v>98</v>
      </c>
      <c r="F36" s="63">
        <f>F37</f>
        <v>15500</v>
      </c>
    </row>
    <row r="37" spans="1:6" ht="37.5">
      <c r="A37" s="65" t="s">
        <v>70</v>
      </c>
      <c r="B37" s="64" t="s">
        <v>89</v>
      </c>
      <c r="C37" s="64" t="s">
        <v>124</v>
      </c>
      <c r="D37" s="62" t="s">
        <v>216</v>
      </c>
      <c r="E37" s="64" t="s">
        <v>98</v>
      </c>
      <c r="F37" s="63">
        <f>F38</f>
        <v>15500</v>
      </c>
    </row>
    <row r="38" spans="1:6" ht="18.75">
      <c r="A38" s="65" t="s">
        <v>276</v>
      </c>
      <c r="B38" s="64" t="s">
        <v>89</v>
      </c>
      <c r="C38" s="64" t="s">
        <v>124</v>
      </c>
      <c r="D38" s="62" t="s">
        <v>216</v>
      </c>
      <c r="E38" s="64" t="s">
        <v>275</v>
      </c>
      <c r="F38" s="63">
        <f>F39</f>
        <v>15500</v>
      </c>
    </row>
    <row r="39" spans="1:6" ht="37.5">
      <c r="A39" s="39" t="s">
        <v>29</v>
      </c>
      <c r="B39" s="64" t="s">
        <v>89</v>
      </c>
      <c r="C39" s="64" t="s">
        <v>124</v>
      </c>
      <c r="D39" s="62" t="s">
        <v>216</v>
      </c>
      <c r="E39" s="64" t="s">
        <v>28</v>
      </c>
      <c r="F39" s="63">
        <f>'приложение № 6'!G751</f>
        <v>15500</v>
      </c>
    </row>
    <row r="40" spans="1:6" ht="18.75">
      <c r="A40" s="39" t="s">
        <v>15</v>
      </c>
      <c r="B40" s="13" t="s">
        <v>89</v>
      </c>
      <c r="C40" s="13" t="s">
        <v>124</v>
      </c>
      <c r="D40" s="11" t="s">
        <v>17</v>
      </c>
      <c r="E40" s="13" t="s">
        <v>98</v>
      </c>
      <c r="F40" s="179">
        <f>F41+F46+F49</f>
        <v>1133311</v>
      </c>
    </row>
    <row r="41" spans="1:6" ht="18.75">
      <c r="A41" s="39" t="s">
        <v>23</v>
      </c>
      <c r="B41" s="13" t="s">
        <v>89</v>
      </c>
      <c r="C41" s="13" t="s">
        <v>124</v>
      </c>
      <c r="D41" s="11" t="s">
        <v>18</v>
      </c>
      <c r="E41" s="13" t="s">
        <v>98</v>
      </c>
      <c r="F41" s="179">
        <f>F42+F44</f>
        <v>226860</v>
      </c>
    </row>
    <row r="42" spans="1:6" ht="56.25">
      <c r="A42" s="1" t="s">
        <v>67</v>
      </c>
      <c r="B42" s="13" t="s">
        <v>89</v>
      </c>
      <c r="C42" s="13" t="s">
        <v>124</v>
      </c>
      <c r="D42" s="11" t="s">
        <v>18</v>
      </c>
      <c r="E42" s="13" t="s">
        <v>274</v>
      </c>
      <c r="F42" s="179">
        <f>F43</f>
        <v>226860</v>
      </c>
    </row>
    <row r="43" spans="1:6" ht="18.75">
      <c r="A43" s="39" t="s">
        <v>30</v>
      </c>
      <c r="B43" s="13" t="s">
        <v>89</v>
      </c>
      <c r="C43" s="13" t="s">
        <v>124</v>
      </c>
      <c r="D43" s="11" t="s">
        <v>18</v>
      </c>
      <c r="E43" s="13" t="s">
        <v>31</v>
      </c>
      <c r="F43" s="179">
        <f>'приложение № 6'!G755</f>
        <v>226860</v>
      </c>
    </row>
    <row r="44" spans="1:6" s="251" customFormat="1" ht="18.75" hidden="1">
      <c r="A44" s="248" t="s">
        <v>276</v>
      </c>
      <c r="B44" s="240" t="s">
        <v>89</v>
      </c>
      <c r="C44" s="240" t="s">
        <v>124</v>
      </c>
      <c r="D44" s="241" t="s">
        <v>18</v>
      </c>
      <c r="E44" s="240" t="s">
        <v>275</v>
      </c>
      <c r="F44" s="242">
        <f>'приложение № 6'!G756</f>
        <v>0</v>
      </c>
    </row>
    <row r="45" spans="1:6" s="251" customFormat="1" ht="37.5" hidden="1">
      <c r="A45" s="248" t="s">
        <v>29</v>
      </c>
      <c r="B45" s="240" t="s">
        <v>89</v>
      </c>
      <c r="C45" s="240" t="s">
        <v>124</v>
      </c>
      <c r="D45" s="241" t="s">
        <v>18</v>
      </c>
      <c r="E45" s="240" t="s">
        <v>28</v>
      </c>
      <c r="F45" s="242">
        <f>'приложение № 6'!G757</f>
        <v>0</v>
      </c>
    </row>
    <row r="46" spans="1:6" ht="37.5">
      <c r="A46" s="39" t="s">
        <v>24</v>
      </c>
      <c r="B46" s="13" t="s">
        <v>89</v>
      </c>
      <c r="C46" s="13" t="s">
        <v>124</v>
      </c>
      <c r="D46" s="11" t="s">
        <v>19</v>
      </c>
      <c r="E46" s="13" t="s">
        <v>98</v>
      </c>
      <c r="F46" s="179">
        <f>F47</f>
        <v>21468</v>
      </c>
    </row>
    <row r="47" spans="1:6" ht="18.75">
      <c r="A47" s="39" t="s">
        <v>276</v>
      </c>
      <c r="B47" s="13" t="s">
        <v>89</v>
      </c>
      <c r="C47" s="13" t="s">
        <v>124</v>
      </c>
      <c r="D47" s="11" t="s">
        <v>19</v>
      </c>
      <c r="E47" s="13" t="s">
        <v>275</v>
      </c>
      <c r="F47" s="179">
        <f>'приложение № 6'!G759</f>
        <v>21468</v>
      </c>
    </row>
    <row r="48" spans="1:6" ht="37.5">
      <c r="A48" s="39" t="s">
        <v>29</v>
      </c>
      <c r="B48" s="13" t="s">
        <v>89</v>
      </c>
      <c r="C48" s="13" t="s">
        <v>124</v>
      </c>
      <c r="D48" s="11" t="s">
        <v>19</v>
      </c>
      <c r="E48" s="13" t="s">
        <v>28</v>
      </c>
      <c r="F48" s="179">
        <f>'приложение № 6'!G760</f>
        <v>21468</v>
      </c>
    </row>
    <row r="49" spans="1:6" ht="56.25">
      <c r="A49" s="39" t="s">
        <v>21</v>
      </c>
      <c r="B49" s="13" t="s">
        <v>89</v>
      </c>
      <c r="C49" s="13" t="s">
        <v>124</v>
      </c>
      <c r="D49" s="11" t="s">
        <v>22</v>
      </c>
      <c r="E49" s="13" t="s">
        <v>98</v>
      </c>
      <c r="F49" s="179">
        <f>F50</f>
        <v>884983</v>
      </c>
    </row>
    <row r="50" spans="1:6" ht="18.75">
      <c r="A50" s="1" t="s">
        <v>311</v>
      </c>
      <c r="B50" s="13" t="s">
        <v>89</v>
      </c>
      <c r="C50" s="13" t="s">
        <v>124</v>
      </c>
      <c r="D50" s="11" t="s">
        <v>22</v>
      </c>
      <c r="E50" s="13" t="s">
        <v>312</v>
      </c>
      <c r="F50" s="63">
        <f>F51</f>
        <v>884983</v>
      </c>
    </row>
    <row r="51" spans="1:6" ht="18.75">
      <c r="A51" s="39" t="s">
        <v>416</v>
      </c>
      <c r="B51" s="13" t="s">
        <v>89</v>
      </c>
      <c r="C51" s="13" t="s">
        <v>124</v>
      </c>
      <c r="D51" s="11" t="s">
        <v>22</v>
      </c>
      <c r="E51" s="13" t="s">
        <v>428</v>
      </c>
      <c r="F51" s="63">
        <f>'приложение № 6'!G762</f>
        <v>884983</v>
      </c>
    </row>
    <row r="52" spans="1:6" ht="56.25">
      <c r="A52" s="65" t="s">
        <v>105</v>
      </c>
      <c r="B52" s="64" t="s">
        <v>89</v>
      </c>
      <c r="C52" s="64" t="s">
        <v>106</v>
      </c>
      <c r="D52" s="64" t="s">
        <v>97</v>
      </c>
      <c r="E52" s="64" t="s">
        <v>98</v>
      </c>
      <c r="F52" s="63">
        <f>F53+F70</f>
        <v>80617742</v>
      </c>
    </row>
    <row r="53" spans="1:6" ht="37.5">
      <c r="A53" s="65" t="s">
        <v>102</v>
      </c>
      <c r="B53" s="64" t="s">
        <v>89</v>
      </c>
      <c r="C53" s="64" t="s">
        <v>106</v>
      </c>
      <c r="D53" s="64" t="s">
        <v>171</v>
      </c>
      <c r="E53" s="64" t="s">
        <v>98</v>
      </c>
      <c r="F53" s="63">
        <f>F54+F67</f>
        <v>79670018</v>
      </c>
    </row>
    <row r="54" spans="1:6" ht="18.75">
      <c r="A54" s="65" t="s">
        <v>88</v>
      </c>
      <c r="B54" s="64" t="s">
        <v>89</v>
      </c>
      <c r="C54" s="64" t="s">
        <v>106</v>
      </c>
      <c r="D54" s="64" t="s">
        <v>108</v>
      </c>
      <c r="E54" s="64" t="s">
        <v>98</v>
      </c>
      <c r="F54" s="63">
        <f>F55+F62</f>
        <v>77250816</v>
      </c>
    </row>
    <row r="55" spans="1:6" ht="18.75">
      <c r="A55" s="65" t="s">
        <v>211</v>
      </c>
      <c r="B55" s="64" t="s">
        <v>89</v>
      </c>
      <c r="C55" s="64" t="s">
        <v>106</v>
      </c>
      <c r="D55" s="64" t="s">
        <v>368</v>
      </c>
      <c r="E55" s="64" t="s">
        <v>98</v>
      </c>
      <c r="F55" s="63">
        <f>F56+F58+F60</f>
        <v>59164523</v>
      </c>
    </row>
    <row r="56" spans="1:6" ht="56.25">
      <c r="A56" s="66" t="s">
        <v>325</v>
      </c>
      <c r="B56" s="64" t="s">
        <v>89</v>
      </c>
      <c r="C56" s="64" t="s">
        <v>106</v>
      </c>
      <c r="D56" s="64" t="s">
        <v>368</v>
      </c>
      <c r="E56" s="64" t="s">
        <v>274</v>
      </c>
      <c r="F56" s="179">
        <f>F57</f>
        <v>48255477</v>
      </c>
    </row>
    <row r="57" spans="1:6" ht="18.75">
      <c r="A57" s="39" t="s">
        <v>30</v>
      </c>
      <c r="B57" s="64" t="s">
        <v>89</v>
      </c>
      <c r="C57" s="64" t="s">
        <v>106</v>
      </c>
      <c r="D57" s="64" t="s">
        <v>368</v>
      </c>
      <c r="E57" s="64" t="s">
        <v>31</v>
      </c>
      <c r="F57" s="63">
        <f>'приложение № 6'!G553</f>
        <v>48255477</v>
      </c>
    </row>
    <row r="58" spans="1:6" ht="18.75">
      <c r="A58" s="66" t="s">
        <v>326</v>
      </c>
      <c r="B58" s="64" t="s">
        <v>89</v>
      </c>
      <c r="C58" s="64" t="s">
        <v>106</v>
      </c>
      <c r="D58" s="64" t="s">
        <v>368</v>
      </c>
      <c r="E58" s="64" t="s">
        <v>275</v>
      </c>
      <c r="F58" s="63">
        <f>'приложение № 6'!G554</f>
        <v>9680246</v>
      </c>
    </row>
    <row r="59" spans="1:6" ht="37.5">
      <c r="A59" s="39" t="s">
        <v>29</v>
      </c>
      <c r="B59" s="64" t="s">
        <v>89</v>
      </c>
      <c r="C59" s="64" t="s">
        <v>106</v>
      </c>
      <c r="D59" s="64" t="s">
        <v>368</v>
      </c>
      <c r="E59" s="64" t="s">
        <v>28</v>
      </c>
      <c r="F59" s="63">
        <f>'приложение № 6'!G555</f>
        <v>9680246</v>
      </c>
    </row>
    <row r="60" spans="1:6" ht="18.75">
      <c r="A60" s="67" t="s">
        <v>279</v>
      </c>
      <c r="B60" s="64" t="s">
        <v>89</v>
      </c>
      <c r="C60" s="64" t="s">
        <v>106</v>
      </c>
      <c r="D60" s="64" t="s">
        <v>368</v>
      </c>
      <c r="E60" s="64" t="s">
        <v>280</v>
      </c>
      <c r="F60" s="63">
        <f>F61</f>
        <v>1228800</v>
      </c>
    </row>
    <row r="61" spans="1:6" ht="18.75">
      <c r="A61" s="67" t="s">
        <v>282</v>
      </c>
      <c r="B61" s="64" t="s">
        <v>89</v>
      </c>
      <c r="C61" s="64" t="s">
        <v>106</v>
      </c>
      <c r="D61" s="64" t="s">
        <v>368</v>
      </c>
      <c r="E61" s="64" t="s">
        <v>281</v>
      </c>
      <c r="F61" s="63">
        <f>'приложение № 6'!G557</f>
        <v>1228800</v>
      </c>
    </row>
    <row r="62" spans="1:6" ht="75">
      <c r="A62" s="22" t="s">
        <v>53</v>
      </c>
      <c r="B62" s="64" t="s">
        <v>89</v>
      </c>
      <c r="C62" s="64" t="s">
        <v>106</v>
      </c>
      <c r="D62" s="62" t="s">
        <v>257</v>
      </c>
      <c r="E62" s="64" t="s">
        <v>98</v>
      </c>
      <c r="F62" s="63">
        <f>F63+F65</f>
        <v>18086293</v>
      </c>
    </row>
    <row r="63" spans="1:6" ht="56.25">
      <c r="A63" s="66" t="s">
        <v>325</v>
      </c>
      <c r="B63" s="64" t="s">
        <v>89</v>
      </c>
      <c r="C63" s="64" t="s">
        <v>106</v>
      </c>
      <c r="D63" s="62" t="s">
        <v>257</v>
      </c>
      <c r="E63" s="64" t="s">
        <v>274</v>
      </c>
      <c r="F63" s="179">
        <f>F64</f>
        <v>17622691</v>
      </c>
    </row>
    <row r="64" spans="1:6" ht="18.75">
      <c r="A64" s="39" t="s">
        <v>30</v>
      </c>
      <c r="B64" s="64" t="s">
        <v>89</v>
      </c>
      <c r="C64" s="64" t="s">
        <v>106</v>
      </c>
      <c r="D64" s="62" t="s">
        <v>257</v>
      </c>
      <c r="E64" s="64" t="s">
        <v>31</v>
      </c>
      <c r="F64" s="63">
        <f>'приложение № 6'!G560</f>
        <v>17622691</v>
      </c>
    </row>
    <row r="65" spans="1:6" ht="18.75">
      <c r="A65" s="66" t="s">
        <v>326</v>
      </c>
      <c r="B65" s="64" t="s">
        <v>89</v>
      </c>
      <c r="C65" s="64" t="s">
        <v>106</v>
      </c>
      <c r="D65" s="62" t="s">
        <v>257</v>
      </c>
      <c r="E65" s="64" t="s">
        <v>275</v>
      </c>
      <c r="F65" s="63">
        <f>'приложение № 6'!G561</f>
        <v>463602</v>
      </c>
    </row>
    <row r="66" spans="1:6" ht="37.5">
      <c r="A66" s="39" t="s">
        <v>29</v>
      </c>
      <c r="B66" s="64" t="s">
        <v>89</v>
      </c>
      <c r="C66" s="64" t="s">
        <v>106</v>
      </c>
      <c r="D66" s="62" t="s">
        <v>257</v>
      </c>
      <c r="E66" s="64" t="s">
        <v>28</v>
      </c>
      <c r="F66" s="63">
        <f>'приложение № 6'!G562</f>
        <v>463602</v>
      </c>
    </row>
    <row r="67" spans="1:6" ht="37.5">
      <c r="A67" s="61" t="s">
        <v>214</v>
      </c>
      <c r="B67" s="64" t="s">
        <v>89</v>
      </c>
      <c r="C67" s="64" t="s">
        <v>106</v>
      </c>
      <c r="D67" s="64" t="s">
        <v>109</v>
      </c>
      <c r="E67" s="64" t="s">
        <v>98</v>
      </c>
      <c r="F67" s="63">
        <f>F68</f>
        <v>2419202</v>
      </c>
    </row>
    <row r="68" spans="1:6" ht="56.25">
      <c r="A68" s="66" t="s">
        <v>325</v>
      </c>
      <c r="B68" s="64" t="s">
        <v>89</v>
      </c>
      <c r="C68" s="64" t="s">
        <v>106</v>
      </c>
      <c r="D68" s="64" t="s">
        <v>109</v>
      </c>
      <c r="E68" s="64" t="s">
        <v>274</v>
      </c>
      <c r="F68" s="179">
        <f>F69</f>
        <v>2419202</v>
      </c>
    </row>
    <row r="69" spans="1:6" ht="18.75">
      <c r="A69" s="39" t="s">
        <v>30</v>
      </c>
      <c r="B69" s="64" t="s">
        <v>89</v>
      </c>
      <c r="C69" s="64" t="s">
        <v>106</v>
      </c>
      <c r="D69" s="64" t="s">
        <v>109</v>
      </c>
      <c r="E69" s="64" t="s">
        <v>31</v>
      </c>
      <c r="F69" s="63">
        <f>'приложение № 6'!G565</f>
        <v>2419202</v>
      </c>
    </row>
    <row r="70" spans="1:6" ht="18.75">
      <c r="A70" s="39" t="s">
        <v>15</v>
      </c>
      <c r="B70" s="13" t="s">
        <v>89</v>
      </c>
      <c r="C70" s="13" t="s">
        <v>106</v>
      </c>
      <c r="D70" s="11" t="s">
        <v>17</v>
      </c>
      <c r="E70" s="13" t="s">
        <v>98</v>
      </c>
      <c r="F70" s="179">
        <f>F71+F76</f>
        <v>947724</v>
      </c>
    </row>
    <row r="71" spans="1:6" ht="18.75">
      <c r="A71" s="39" t="s">
        <v>23</v>
      </c>
      <c r="B71" s="13" t="s">
        <v>89</v>
      </c>
      <c r="C71" s="13" t="s">
        <v>106</v>
      </c>
      <c r="D71" s="11" t="s">
        <v>18</v>
      </c>
      <c r="E71" s="13" t="s">
        <v>98</v>
      </c>
      <c r="F71" s="179">
        <f>F72+F74</f>
        <v>412224</v>
      </c>
    </row>
    <row r="72" spans="1:6" ht="56.25">
      <c r="A72" s="1" t="s">
        <v>67</v>
      </c>
      <c r="B72" s="13" t="s">
        <v>89</v>
      </c>
      <c r="C72" s="13" t="s">
        <v>106</v>
      </c>
      <c r="D72" s="11" t="s">
        <v>18</v>
      </c>
      <c r="E72" s="13" t="s">
        <v>274</v>
      </c>
      <c r="F72" s="179">
        <f>F73</f>
        <v>412224</v>
      </c>
    </row>
    <row r="73" spans="1:6" ht="18.75">
      <c r="A73" s="39" t="s">
        <v>30</v>
      </c>
      <c r="B73" s="13" t="s">
        <v>89</v>
      </c>
      <c r="C73" s="13" t="s">
        <v>106</v>
      </c>
      <c r="D73" s="11" t="s">
        <v>18</v>
      </c>
      <c r="E73" s="13" t="s">
        <v>31</v>
      </c>
      <c r="F73" s="179">
        <f>'приложение № 6'!G569</f>
        <v>412224</v>
      </c>
    </row>
    <row r="74" spans="1:6" ht="18.75">
      <c r="A74" s="39" t="s">
        <v>276</v>
      </c>
      <c r="B74" s="13" t="s">
        <v>89</v>
      </c>
      <c r="C74" s="13" t="s">
        <v>106</v>
      </c>
      <c r="D74" s="11" t="s">
        <v>18</v>
      </c>
      <c r="E74" s="13" t="s">
        <v>275</v>
      </c>
      <c r="F74" s="179">
        <f>'приложение № 6'!G570</f>
        <v>0</v>
      </c>
    </row>
    <row r="75" spans="1:6" ht="37.5">
      <c r="A75" s="39" t="s">
        <v>29</v>
      </c>
      <c r="B75" s="13" t="s">
        <v>89</v>
      </c>
      <c r="C75" s="13" t="s">
        <v>106</v>
      </c>
      <c r="D75" s="11" t="s">
        <v>18</v>
      </c>
      <c r="E75" s="13" t="s">
        <v>28</v>
      </c>
      <c r="F75" s="179">
        <f>'приложение № 6'!G574</f>
        <v>535500</v>
      </c>
    </row>
    <row r="76" spans="1:6" ht="37.5">
      <c r="A76" s="39" t="s">
        <v>24</v>
      </c>
      <c r="B76" s="13" t="s">
        <v>89</v>
      </c>
      <c r="C76" s="13" t="s">
        <v>106</v>
      </c>
      <c r="D76" s="11" t="s">
        <v>19</v>
      </c>
      <c r="E76" s="13" t="s">
        <v>98</v>
      </c>
      <c r="F76" s="179">
        <f>F77</f>
        <v>535500</v>
      </c>
    </row>
    <row r="77" spans="1:6" ht="18.75">
      <c r="A77" s="39" t="s">
        <v>276</v>
      </c>
      <c r="B77" s="13" t="s">
        <v>89</v>
      </c>
      <c r="C77" s="13" t="s">
        <v>106</v>
      </c>
      <c r="D77" s="11" t="s">
        <v>19</v>
      </c>
      <c r="E77" s="13" t="s">
        <v>275</v>
      </c>
      <c r="F77" s="179">
        <f>'приложение № 6'!G573</f>
        <v>535500</v>
      </c>
    </row>
    <row r="78" spans="1:6" ht="37.5">
      <c r="A78" s="39" t="s">
        <v>29</v>
      </c>
      <c r="B78" s="13" t="s">
        <v>89</v>
      </c>
      <c r="C78" s="13" t="s">
        <v>106</v>
      </c>
      <c r="D78" s="11" t="s">
        <v>19</v>
      </c>
      <c r="E78" s="13" t="s">
        <v>28</v>
      </c>
      <c r="F78" s="179">
        <f>'приложение № 6'!G574</f>
        <v>535500</v>
      </c>
    </row>
    <row r="79" spans="1:6" ht="37.5">
      <c r="A79" s="61" t="s">
        <v>201</v>
      </c>
      <c r="B79" s="62" t="s">
        <v>89</v>
      </c>
      <c r="C79" s="62" t="s">
        <v>90</v>
      </c>
      <c r="D79" s="64" t="s">
        <v>97</v>
      </c>
      <c r="E79" s="62" t="s">
        <v>98</v>
      </c>
      <c r="F79" s="63">
        <f>F80+F102+F109</f>
        <v>14762538</v>
      </c>
    </row>
    <row r="80" spans="1:6" ht="37.5">
      <c r="A80" s="61" t="s">
        <v>102</v>
      </c>
      <c r="B80" s="62" t="s">
        <v>89</v>
      </c>
      <c r="C80" s="62" t="s">
        <v>90</v>
      </c>
      <c r="D80" s="62" t="s">
        <v>171</v>
      </c>
      <c r="E80" s="62" t="s">
        <v>98</v>
      </c>
      <c r="F80" s="63">
        <f>F81+F99</f>
        <v>14472277</v>
      </c>
    </row>
    <row r="81" spans="1:6" ht="18.75">
      <c r="A81" s="61" t="s">
        <v>88</v>
      </c>
      <c r="B81" s="62" t="s">
        <v>89</v>
      </c>
      <c r="C81" s="62" t="s">
        <v>90</v>
      </c>
      <c r="D81" s="64" t="s">
        <v>108</v>
      </c>
      <c r="E81" s="62" t="s">
        <v>98</v>
      </c>
      <c r="F81" s="63">
        <f>F82+F89+F96</f>
        <v>12050748</v>
      </c>
    </row>
    <row r="82" spans="1:6" ht="18.75">
      <c r="A82" s="61" t="s">
        <v>211</v>
      </c>
      <c r="B82" s="64" t="s">
        <v>89</v>
      </c>
      <c r="C82" s="64" t="s">
        <v>90</v>
      </c>
      <c r="D82" s="64" t="s">
        <v>368</v>
      </c>
      <c r="E82" s="64" t="s">
        <v>98</v>
      </c>
      <c r="F82" s="63">
        <f>F83+F85+F87</f>
        <v>7188203</v>
      </c>
    </row>
    <row r="83" spans="1:6" ht="56.25">
      <c r="A83" s="35" t="s">
        <v>299</v>
      </c>
      <c r="B83" s="64" t="s">
        <v>89</v>
      </c>
      <c r="C83" s="64" t="s">
        <v>90</v>
      </c>
      <c r="D83" s="64" t="s">
        <v>368</v>
      </c>
      <c r="E83" s="64" t="s">
        <v>274</v>
      </c>
      <c r="F83" s="63">
        <f>F84</f>
        <v>6425203</v>
      </c>
    </row>
    <row r="84" spans="1:6" ht="18.75">
      <c r="A84" s="39" t="s">
        <v>30</v>
      </c>
      <c r="B84" s="64" t="s">
        <v>89</v>
      </c>
      <c r="C84" s="64" t="s">
        <v>90</v>
      </c>
      <c r="D84" s="64" t="s">
        <v>368</v>
      </c>
      <c r="E84" s="64" t="s">
        <v>31</v>
      </c>
      <c r="F84" s="63">
        <f>'приложение № 6'!G1026</f>
        <v>6425203</v>
      </c>
    </row>
    <row r="85" spans="1:6" ht="18.75">
      <c r="A85" s="67" t="s">
        <v>300</v>
      </c>
      <c r="B85" s="64" t="s">
        <v>89</v>
      </c>
      <c r="C85" s="64" t="s">
        <v>90</v>
      </c>
      <c r="D85" s="64" t="s">
        <v>368</v>
      </c>
      <c r="E85" s="64" t="s">
        <v>275</v>
      </c>
      <c r="F85" s="63">
        <f>F86</f>
        <v>763000</v>
      </c>
    </row>
    <row r="86" spans="1:6" ht="37.5">
      <c r="A86" s="39" t="s">
        <v>29</v>
      </c>
      <c r="B86" s="64" t="s">
        <v>89</v>
      </c>
      <c r="C86" s="64" t="s">
        <v>90</v>
      </c>
      <c r="D86" s="64" t="s">
        <v>368</v>
      </c>
      <c r="E86" s="64" t="s">
        <v>28</v>
      </c>
      <c r="F86" s="63">
        <f>'приложение № 6'!G1028</f>
        <v>763000</v>
      </c>
    </row>
    <row r="87" spans="1:6" s="251" customFormat="1" ht="18.75" hidden="1">
      <c r="A87" s="256" t="s">
        <v>279</v>
      </c>
      <c r="B87" s="252" t="s">
        <v>89</v>
      </c>
      <c r="C87" s="252" t="s">
        <v>90</v>
      </c>
      <c r="D87" s="252" t="s">
        <v>368</v>
      </c>
      <c r="E87" s="252" t="s">
        <v>280</v>
      </c>
      <c r="F87" s="250">
        <f>F88</f>
        <v>0</v>
      </c>
    </row>
    <row r="88" spans="1:6" s="251" customFormat="1" ht="18.75" hidden="1">
      <c r="A88" s="256" t="s">
        <v>282</v>
      </c>
      <c r="B88" s="252" t="s">
        <v>89</v>
      </c>
      <c r="C88" s="252" t="s">
        <v>90</v>
      </c>
      <c r="D88" s="252" t="s">
        <v>368</v>
      </c>
      <c r="E88" s="252" t="s">
        <v>281</v>
      </c>
      <c r="F88" s="250">
        <f>'приложение № 6'!G1030</f>
        <v>0</v>
      </c>
    </row>
    <row r="89" spans="1:6" ht="18.75">
      <c r="A89" s="87" t="s">
        <v>470</v>
      </c>
      <c r="B89" s="13" t="s">
        <v>89</v>
      </c>
      <c r="C89" s="13" t="s">
        <v>90</v>
      </c>
      <c r="D89" s="11" t="s">
        <v>469</v>
      </c>
      <c r="E89" s="13" t="s">
        <v>98</v>
      </c>
      <c r="F89" s="63">
        <f>F90+F92+F94</f>
        <v>2679624</v>
      </c>
    </row>
    <row r="90" spans="1:6" ht="56.25">
      <c r="A90" s="38" t="s">
        <v>299</v>
      </c>
      <c r="B90" s="13" t="s">
        <v>89</v>
      </c>
      <c r="C90" s="13" t="s">
        <v>90</v>
      </c>
      <c r="D90" s="11" t="s">
        <v>469</v>
      </c>
      <c r="E90" s="13" t="s">
        <v>274</v>
      </c>
      <c r="F90" s="179">
        <f>F91</f>
        <v>2212379</v>
      </c>
    </row>
    <row r="91" spans="1:6" ht="18.75">
      <c r="A91" s="39" t="s">
        <v>30</v>
      </c>
      <c r="B91" s="13" t="s">
        <v>89</v>
      </c>
      <c r="C91" s="13" t="s">
        <v>90</v>
      </c>
      <c r="D91" s="11" t="s">
        <v>469</v>
      </c>
      <c r="E91" s="13" t="s">
        <v>31</v>
      </c>
      <c r="F91" s="63">
        <f>'приложение № 6'!G942</f>
        <v>2212379</v>
      </c>
    </row>
    <row r="92" spans="1:6" ht="18.75">
      <c r="A92" s="87" t="s">
        <v>300</v>
      </c>
      <c r="B92" s="13" t="s">
        <v>89</v>
      </c>
      <c r="C92" s="13" t="s">
        <v>90</v>
      </c>
      <c r="D92" s="11" t="s">
        <v>469</v>
      </c>
      <c r="E92" s="13" t="s">
        <v>275</v>
      </c>
      <c r="F92" s="63">
        <f>F93</f>
        <v>467154</v>
      </c>
    </row>
    <row r="93" spans="1:6" ht="37.5">
      <c r="A93" s="39" t="s">
        <v>29</v>
      </c>
      <c r="B93" s="13" t="s">
        <v>89</v>
      </c>
      <c r="C93" s="13" t="s">
        <v>90</v>
      </c>
      <c r="D93" s="11" t="s">
        <v>469</v>
      </c>
      <c r="E93" s="13" t="s">
        <v>28</v>
      </c>
      <c r="F93" s="63">
        <f>'приложение № 6'!G944</f>
        <v>467154</v>
      </c>
    </row>
    <row r="94" spans="1:6" ht="18.75">
      <c r="A94" s="87" t="s">
        <v>279</v>
      </c>
      <c r="B94" s="13" t="s">
        <v>89</v>
      </c>
      <c r="C94" s="13" t="s">
        <v>90</v>
      </c>
      <c r="D94" s="11" t="s">
        <v>469</v>
      </c>
      <c r="E94" s="13" t="s">
        <v>280</v>
      </c>
      <c r="F94" s="63">
        <f>F95</f>
        <v>91</v>
      </c>
    </row>
    <row r="95" spans="1:6" ht="18.75">
      <c r="A95" s="87" t="s">
        <v>282</v>
      </c>
      <c r="B95" s="13" t="s">
        <v>89</v>
      </c>
      <c r="C95" s="13" t="s">
        <v>90</v>
      </c>
      <c r="D95" s="11" t="s">
        <v>469</v>
      </c>
      <c r="E95" s="13" t="s">
        <v>281</v>
      </c>
      <c r="F95" s="63">
        <f>'приложение № 6'!G946</f>
        <v>91</v>
      </c>
    </row>
    <row r="96" spans="1:6" ht="75">
      <c r="A96" s="22" t="s">
        <v>53</v>
      </c>
      <c r="B96" s="64" t="s">
        <v>89</v>
      </c>
      <c r="C96" s="64" t="s">
        <v>90</v>
      </c>
      <c r="D96" s="62" t="s">
        <v>257</v>
      </c>
      <c r="E96" s="64" t="s">
        <v>98</v>
      </c>
      <c r="F96" s="63">
        <f>F97</f>
        <v>2182921</v>
      </c>
    </row>
    <row r="97" spans="1:6" ht="56.25">
      <c r="A97" s="35" t="s">
        <v>299</v>
      </c>
      <c r="B97" s="64" t="s">
        <v>89</v>
      </c>
      <c r="C97" s="64" t="s">
        <v>90</v>
      </c>
      <c r="D97" s="62" t="s">
        <v>257</v>
      </c>
      <c r="E97" s="64" t="s">
        <v>274</v>
      </c>
      <c r="F97" s="179">
        <f>F98</f>
        <v>2182921</v>
      </c>
    </row>
    <row r="98" spans="1:6" ht="18.75">
      <c r="A98" s="39" t="s">
        <v>30</v>
      </c>
      <c r="B98" s="64" t="s">
        <v>89</v>
      </c>
      <c r="C98" s="64" t="s">
        <v>90</v>
      </c>
      <c r="D98" s="62" t="s">
        <v>257</v>
      </c>
      <c r="E98" s="64" t="s">
        <v>31</v>
      </c>
      <c r="F98" s="63">
        <f>'приложение № 6'!G949+'приложение № 6'!G1033</f>
        <v>2182921</v>
      </c>
    </row>
    <row r="99" spans="1:6" ht="18.75" customHeight="1">
      <c r="A99" s="68" t="s">
        <v>202</v>
      </c>
      <c r="B99" s="62" t="s">
        <v>89</v>
      </c>
      <c r="C99" s="62" t="s">
        <v>90</v>
      </c>
      <c r="D99" s="69" t="s">
        <v>203</v>
      </c>
      <c r="E99" s="69" t="s">
        <v>98</v>
      </c>
      <c r="F99" s="63">
        <f>F100</f>
        <v>2421529</v>
      </c>
    </row>
    <row r="100" spans="1:6" ht="56.25">
      <c r="A100" s="35" t="s">
        <v>299</v>
      </c>
      <c r="B100" s="62" t="s">
        <v>89</v>
      </c>
      <c r="C100" s="62" t="s">
        <v>90</v>
      </c>
      <c r="D100" s="69" t="s">
        <v>203</v>
      </c>
      <c r="E100" s="70" t="s">
        <v>274</v>
      </c>
      <c r="F100" s="179">
        <f>F101</f>
        <v>2421529</v>
      </c>
    </row>
    <row r="101" spans="1:6" ht="18.75">
      <c r="A101" s="39" t="s">
        <v>30</v>
      </c>
      <c r="B101" s="62" t="s">
        <v>89</v>
      </c>
      <c r="C101" s="62" t="s">
        <v>90</v>
      </c>
      <c r="D101" s="69" t="s">
        <v>203</v>
      </c>
      <c r="E101" s="70" t="s">
        <v>31</v>
      </c>
      <c r="F101" s="179">
        <f>'приложение № 6'!G952</f>
        <v>2421529</v>
      </c>
    </row>
    <row r="102" spans="1:6" ht="18.75">
      <c r="A102" s="65" t="s">
        <v>284</v>
      </c>
      <c r="B102" s="64" t="s">
        <v>89</v>
      </c>
      <c r="C102" s="64" t="s">
        <v>90</v>
      </c>
      <c r="D102" s="62" t="s">
        <v>118</v>
      </c>
      <c r="E102" s="64" t="s">
        <v>98</v>
      </c>
      <c r="F102" s="63">
        <f>F106+F103</f>
        <v>66000</v>
      </c>
    </row>
    <row r="103" spans="1:6" ht="37.5">
      <c r="A103" s="1" t="s">
        <v>432</v>
      </c>
      <c r="B103" s="13" t="s">
        <v>89</v>
      </c>
      <c r="C103" s="13" t="s">
        <v>90</v>
      </c>
      <c r="D103" s="11" t="s">
        <v>431</v>
      </c>
      <c r="E103" s="13" t="s">
        <v>98</v>
      </c>
      <c r="F103" s="63">
        <f>F104</f>
        <v>22500</v>
      </c>
    </row>
    <row r="104" spans="1:6" ht="18.75">
      <c r="A104" s="1" t="s">
        <v>276</v>
      </c>
      <c r="B104" s="13" t="s">
        <v>89</v>
      </c>
      <c r="C104" s="13" t="s">
        <v>90</v>
      </c>
      <c r="D104" s="11" t="s">
        <v>431</v>
      </c>
      <c r="E104" s="13" t="s">
        <v>275</v>
      </c>
      <c r="F104" s="63">
        <f>F105</f>
        <v>22500</v>
      </c>
    </row>
    <row r="105" spans="1:6" ht="37.5">
      <c r="A105" s="39" t="s">
        <v>29</v>
      </c>
      <c r="B105" s="13" t="s">
        <v>89</v>
      </c>
      <c r="C105" s="13" t="s">
        <v>90</v>
      </c>
      <c r="D105" s="11" t="s">
        <v>431</v>
      </c>
      <c r="E105" s="8" t="s">
        <v>28</v>
      </c>
      <c r="F105" s="63">
        <f>'приложение № 6'!G956</f>
        <v>22500</v>
      </c>
    </row>
    <row r="106" spans="1:6" ht="37.5">
      <c r="A106" s="65" t="s">
        <v>70</v>
      </c>
      <c r="B106" s="64" t="s">
        <v>89</v>
      </c>
      <c r="C106" s="64" t="s">
        <v>90</v>
      </c>
      <c r="D106" s="62" t="s">
        <v>216</v>
      </c>
      <c r="E106" s="64" t="s">
        <v>98</v>
      </c>
      <c r="F106" s="63">
        <f>F107</f>
        <v>43500</v>
      </c>
    </row>
    <row r="107" spans="1:6" ht="18.75">
      <c r="A107" s="65" t="s">
        <v>276</v>
      </c>
      <c r="B107" s="64" t="s">
        <v>89</v>
      </c>
      <c r="C107" s="64" t="s">
        <v>90</v>
      </c>
      <c r="D107" s="62" t="s">
        <v>216</v>
      </c>
      <c r="E107" s="64" t="s">
        <v>275</v>
      </c>
      <c r="F107" s="63">
        <f>F108</f>
        <v>43500</v>
      </c>
    </row>
    <row r="108" spans="1:6" ht="37.5">
      <c r="A108" s="39" t="s">
        <v>29</v>
      </c>
      <c r="B108" s="64" t="s">
        <v>89</v>
      </c>
      <c r="C108" s="64" t="s">
        <v>90</v>
      </c>
      <c r="D108" s="62" t="s">
        <v>216</v>
      </c>
      <c r="E108" s="64" t="s">
        <v>28</v>
      </c>
      <c r="F108" s="63">
        <f>'приложение № 6'!G959</f>
        <v>43500</v>
      </c>
    </row>
    <row r="109" spans="1:6" ht="19.5" customHeight="1">
      <c r="A109" s="39" t="s">
        <v>15</v>
      </c>
      <c r="B109" s="13" t="s">
        <v>89</v>
      </c>
      <c r="C109" s="13" t="s">
        <v>90</v>
      </c>
      <c r="D109" s="11" t="s">
        <v>17</v>
      </c>
      <c r="E109" s="13" t="s">
        <v>98</v>
      </c>
      <c r="F109" s="179">
        <f>F110+F113</f>
        <v>224261</v>
      </c>
    </row>
    <row r="110" spans="1:6" ht="18.75">
      <c r="A110" s="39" t="s">
        <v>23</v>
      </c>
      <c r="B110" s="13" t="s">
        <v>89</v>
      </c>
      <c r="C110" s="13" t="s">
        <v>90</v>
      </c>
      <c r="D110" s="11" t="s">
        <v>18</v>
      </c>
      <c r="E110" s="13" t="s">
        <v>98</v>
      </c>
      <c r="F110" s="179">
        <f>F111</f>
        <v>202556</v>
      </c>
    </row>
    <row r="111" spans="1:6" ht="56.25">
      <c r="A111" s="1" t="s">
        <v>67</v>
      </c>
      <c r="B111" s="13" t="s">
        <v>89</v>
      </c>
      <c r="C111" s="13" t="s">
        <v>90</v>
      </c>
      <c r="D111" s="11" t="s">
        <v>18</v>
      </c>
      <c r="E111" s="13" t="s">
        <v>274</v>
      </c>
      <c r="F111" s="179">
        <f>F112</f>
        <v>202556</v>
      </c>
    </row>
    <row r="112" spans="1:6" ht="18.75">
      <c r="A112" s="39" t="s">
        <v>30</v>
      </c>
      <c r="B112" s="13" t="s">
        <v>89</v>
      </c>
      <c r="C112" s="13" t="s">
        <v>90</v>
      </c>
      <c r="D112" s="11" t="s">
        <v>18</v>
      </c>
      <c r="E112" s="13" t="s">
        <v>31</v>
      </c>
      <c r="F112" s="179">
        <f>'приложение № 6'!G963+'приложение № 6'!G1041</f>
        <v>202556</v>
      </c>
    </row>
    <row r="113" spans="1:6" ht="37.5">
      <c r="A113" s="39" t="s">
        <v>24</v>
      </c>
      <c r="B113" s="13" t="s">
        <v>89</v>
      </c>
      <c r="C113" s="13" t="s">
        <v>90</v>
      </c>
      <c r="D113" s="11" t="s">
        <v>19</v>
      </c>
      <c r="E113" s="13" t="s">
        <v>98</v>
      </c>
      <c r="F113" s="179">
        <f>F114</f>
        <v>21705</v>
      </c>
    </row>
    <row r="114" spans="1:6" ht="18.75">
      <c r="A114" s="39" t="s">
        <v>276</v>
      </c>
      <c r="B114" s="13" t="s">
        <v>89</v>
      </c>
      <c r="C114" s="13" t="s">
        <v>90</v>
      </c>
      <c r="D114" s="11" t="s">
        <v>19</v>
      </c>
      <c r="E114" s="13" t="s">
        <v>275</v>
      </c>
      <c r="F114" s="63">
        <f>'приложение № 6'!G965</f>
        <v>21705</v>
      </c>
    </row>
    <row r="115" spans="1:6" ht="37.5">
      <c r="A115" s="39" t="s">
        <v>29</v>
      </c>
      <c r="B115" s="13" t="s">
        <v>89</v>
      </c>
      <c r="C115" s="13" t="s">
        <v>90</v>
      </c>
      <c r="D115" s="11" t="s">
        <v>19</v>
      </c>
      <c r="E115" s="13" t="s">
        <v>28</v>
      </c>
      <c r="F115" s="63">
        <f>'приложение № 6'!G1044+'приложение № 6'!G966</f>
        <v>21705</v>
      </c>
    </row>
    <row r="116" spans="1:6" ht="18.75">
      <c r="A116" s="191" t="s">
        <v>417</v>
      </c>
      <c r="B116" s="13" t="s">
        <v>89</v>
      </c>
      <c r="C116" s="13" t="s">
        <v>110</v>
      </c>
      <c r="D116" s="11" t="s">
        <v>97</v>
      </c>
      <c r="E116" s="13" t="s">
        <v>98</v>
      </c>
      <c r="F116" s="63">
        <f>F117</f>
        <v>2808342</v>
      </c>
    </row>
    <row r="117" spans="1:6" ht="18.75">
      <c r="A117" s="191" t="s">
        <v>418</v>
      </c>
      <c r="B117" s="13" t="s">
        <v>89</v>
      </c>
      <c r="C117" s="13" t="s">
        <v>110</v>
      </c>
      <c r="D117" s="11" t="s">
        <v>419</v>
      </c>
      <c r="E117" s="13" t="s">
        <v>98</v>
      </c>
      <c r="F117" s="63">
        <f>F118</f>
        <v>2808342</v>
      </c>
    </row>
    <row r="118" spans="1:6" ht="18.75">
      <c r="A118" s="39" t="s">
        <v>276</v>
      </c>
      <c r="B118" s="13" t="s">
        <v>89</v>
      </c>
      <c r="C118" s="13" t="s">
        <v>110</v>
      </c>
      <c r="D118" s="11" t="s">
        <v>419</v>
      </c>
      <c r="E118" s="13" t="s">
        <v>275</v>
      </c>
      <c r="F118" s="63">
        <f>F119</f>
        <v>2808342</v>
      </c>
    </row>
    <row r="119" spans="1:6" ht="37.5">
      <c r="A119" s="39" t="s">
        <v>29</v>
      </c>
      <c r="B119" s="13" t="s">
        <v>89</v>
      </c>
      <c r="C119" s="13" t="s">
        <v>110</v>
      </c>
      <c r="D119" s="11" t="s">
        <v>419</v>
      </c>
      <c r="E119" s="8" t="s">
        <v>28</v>
      </c>
      <c r="F119" s="63">
        <f>'приложение № 6'!G578</f>
        <v>2808342</v>
      </c>
    </row>
    <row r="120" spans="1:6" ht="18.75">
      <c r="A120" s="61" t="s">
        <v>111</v>
      </c>
      <c r="B120" s="64" t="s">
        <v>89</v>
      </c>
      <c r="C120" s="64" t="s">
        <v>205</v>
      </c>
      <c r="D120" s="64" t="s">
        <v>97</v>
      </c>
      <c r="E120" s="64" t="s">
        <v>98</v>
      </c>
      <c r="F120" s="63">
        <f>F121</f>
        <v>500000</v>
      </c>
    </row>
    <row r="121" spans="1:6" ht="18.75">
      <c r="A121" s="61" t="s">
        <v>111</v>
      </c>
      <c r="B121" s="64" t="s">
        <v>89</v>
      </c>
      <c r="C121" s="64" t="s">
        <v>205</v>
      </c>
      <c r="D121" s="64" t="s">
        <v>369</v>
      </c>
      <c r="E121" s="64" t="s">
        <v>98</v>
      </c>
      <c r="F121" s="63">
        <f>F122</f>
        <v>500000</v>
      </c>
    </row>
    <row r="122" spans="1:6" ht="18.75">
      <c r="A122" s="61" t="s">
        <v>113</v>
      </c>
      <c r="B122" s="64" t="s">
        <v>89</v>
      </c>
      <c r="C122" s="64" t="s">
        <v>205</v>
      </c>
      <c r="D122" s="64" t="s">
        <v>370</v>
      </c>
      <c r="E122" s="64" t="s">
        <v>98</v>
      </c>
      <c r="F122" s="63">
        <f>F123</f>
        <v>500000</v>
      </c>
    </row>
    <row r="123" spans="1:6" ht="18.75">
      <c r="A123" s="61" t="s">
        <v>279</v>
      </c>
      <c r="B123" s="64" t="s">
        <v>89</v>
      </c>
      <c r="C123" s="64" t="s">
        <v>205</v>
      </c>
      <c r="D123" s="64" t="s">
        <v>370</v>
      </c>
      <c r="E123" s="64" t="s">
        <v>280</v>
      </c>
      <c r="F123" s="63">
        <f>F124</f>
        <v>500000</v>
      </c>
    </row>
    <row r="124" spans="1:6" ht="18.75">
      <c r="A124" s="61" t="s">
        <v>327</v>
      </c>
      <c r="B124" s="64" t="s">
        <v>89</v>
      </c>
      <c r="C124" s="64" t="s">
        <v>205</v>
      </c>
      <c r="D124" s="64" t="s">
        <v>370</v>
      </c>
      <c r="E124" s="64" t="s">
        <v>328</v>
      </c>
      <c r="F124" s="63">
        <f>'приложение № 6'!G583</f>
        <v>500000</v>
      </c>
    </row>
    <row r="125" spans="1:6" ht="18.75">
      <c r="A125" s="65" t="s">
        <v>114</v>
      </c>
      <c r="B125" s="64" t="s">
        <v>89</v>
      </c>
      <c r="C125" s="64" t="s">
        <v>227</v>
      </c>
      <c r="D125" s="64" t="s">
        <v>97</v>
      </c>
      <c r="E125" s="64" t="s">
        <v>98</v>
      </c>
      <c r="F125" s="63">
        <f>F126+F175+F153+F157+F166</f>
        <v>30441232</v>
      </c>
    </row>
    <row r="126" spans="1:6" ht="18.75">
      <c r="A126" s="65" t="s">
        <v>115</v>
      </c>
      <c r="B126" s="64" t="s">
        <v>89</v>
      </c>
      <c r="C126" s="64" t="s">
        <v>227</v>
      </c>
      <c r="D126" s="64" t="s">
        <v>171</v>
      </c>
      <c r="E126" s="64" t="s">
        <v>98</v>
      </c>
      <c r="F126" s="63">
        <f>F127</f>
        <v>21560901</v>
      </c>
    </row>
    <row r="127" spans="1:6" ht="18.75">
      <c r="A127" s="61" t="s">
        <v>88</v>
      </c>
      <c r="B127" s="64" t="s">
        <v>89</v>
      </c>
      <c r="C127" s="64" t="s">
        <v>227</v>
      </c>
      <c r="D127" s="62" t="s">
        <v>108</v>
      </c>
      <c r="E127" s="62" t="s">
        <v>98</v>
      </c>
      <c r="F127" s="63">
        <f>F135+F145+F148+F128+F140</f>
        <v>21560901</v>
      </c>
    </row>
    <row r="128" spans="1:6" ht="18.75">
      <c r="A128" s="61" t="s">
        <v>211</v>
      </c>
      <c r="B128" s="64" t="s">
        <v>89</v>
      </c>
      <c r="C128" s="64" t="s">
        <v>227</v>
      </c>
      <c r="D128" s="62" t="s">
        <v>368</v>
      </c>
      <c r="E128" s="64" t="s">
        <v>98</v>
      </c>
      <c r="F128" s="63">
        <f>F129+F131+F133</f>
        <v>15706308</v>
      </c>
    </row>
    <row r="129" spans="1:6" ht="56.25">
      <c r="A129" s="35" t="s">
        <v>299</v>
      </c>
      <c r="B129" s="64" t="s">
        <v>89</v>
      </c>
      <c r="C129" s="64" t="s">
        <v>227</v>
      </c>
      <c r="D129" s="62" t="s">
        <v>368</v>
      </c>
      <c r="E129" s="64" t="s">
        <v>274</v>
      </c>
      <c r="F129" s="179">
        <f>F130</f>
        <v>13387214</v>
      </c>
    </row>
    <row r="130" spans="1:6" ht="18.75">
      <c r="A130" s="39" t="s">
        <v>30</v>
      </c>
      <c r="B130" s="64" t="s">
        <v>89</v>
      </c>
      <c r="C130" s="64" t="s">
        <v>227</v>
      </c>
      <c r="D130" s="62" t="s">
        <v>368</v>
      </c>
      <c r="E130" s="64" t="s">
        <v>31</v>
      </c>
      <c r="F130" s="63">
        <f>'приложение № 6'!G771</f>
        <v>13387214</v>
      </c>
    </row>
    <row r="131" spans="1:6" ht="18.75">
      <c r="A131" s="35" t="s">
        <v>300</v>
      </c>
      <c r="B131" s="64" t="s">
        <v>89</v>
      </c>
      <c r="C131" s="64" t="s">
        <v>227</v>
      </c>
      <c r="D131" s="62" t="s">
        <v>368</v>
      </c>
      <c r="E131" s="64" t="s">
        <v>275</v>
      </c>
      <c r="F131" s="63">
        <f>'приложение № 6'!G772</f>
        <v>2291649</v>
      </c>
    </row>
    <row r="132" spans="1:6" ht="37.5">
      <c r="A132" s="39" t="s">
        <v>29</v>
      </c>
      <c r="B132" s="64" t="s">
        <v>89</v>
      </c>
      <c r="C132" s="64" t="s">
        <v>227</v>
      </c>
      <c r="D132" s="62" t="s">
        <v>368</v>
      </c>
      <c r="E132" s="64" t="s">
        <v>28</v>
      </c>
      <c r="F132" s="63">
        <f>'приложение № 6'!G773</f>
        <v>2291649</v>
      </c>
    </row>
    <row r="133" spans="1:6" ht="18.75">
      <c r="A133" s="67" t="s">
        <v>279</v>
      </c>
      <c r="B133" s="64" t="s">
        <v>89</v>
      </c>
      <c r="C133" s="64" t="s">
        <v>227</v>
      </c>
      <c r="D133" s="62" t="s">
        <v>368</v>
      </c>
      <c r="E133" s="64" t="s">
        <v>280</v>
      </c>
      <c r="F133" s="63">
        <f>F134</f>
        <v>27445</v>
      </c>
    </row>
    <row r="134" spans="1:6" ht="18.75">
      <c r="A134" s="67" t="s">
        <v>282</v>
      </c>
      <c r="B134" s="64" t="s">
        <v>89</v>
      </c>
      <c r="C134" s="64" t="s">
        <v>227</v>
      </c>
      <c r="D134" s="62" t="s">
        <v>368</v>
      </c>
      <c r="E134" s="64" t="s">
        <v>281</v>
      </c>
      <c r="F134" s="63">
        <f>'приложение № 6'!G775</f>
        <v>27445</v>
      </c>
    </row>
    <row r="135" spans="1:6" ht="18.75">
      <c r="A135" s="61" t="s">
        <v>258</v>
      </c>
      <c r="B135" s="64" t="s">
        <v>89</v>
      </c>
      <c r="C135" s="64" t="s">
        <v>227</v>
      </c>
      <c r="D135" s="64" t="s">
        <v>259</v>
      </c>
      <c r="E135" s="64" t="s">
        <v>98</v>
      </c>
      <c r="F135" s="63">
        <f>F136+F138</f>
        <v>610900</v>
      </c>
    </row>
    <row r="136" spans="1:6" ht="56.25">
      <c r="A136" s="66" t="s">
        <v>325</v>
      </c>
      <c r="B136" s="64" t="s">
        <v>89</v>
      </c>
      <c r="C136" s="64" t="s">
        <v>227</v>
      </c>
      <c r="D136" s="64" t="s">
        <v>259</v>
      </c>
      <c r="E136" s="64" t="s">
        <v>274</v>
      </c>
      <c r="F136" s="179">
        <f>F137</f>
        <v>587533</v>
      </c>
    </row>
    <row r="137" spans="1:6" ht="18.75">
      <c r="A137" s="39" t="s">
        <v>30</v>
      </c>
      <c r="B137" s="64" t="s">
        <v>89</v>
      </c>
      <c r="C137" s="64" t="s">
        <v>227</v>
      </c>
      <c r="D137" s="64" t="s">
        <v>259</v>
      </c>
      <c r="E137" s="64" t="s">
        <v>31</v>
      </c>
      <c r="F137" s="63">
        <f>'приложение № 6'!G589</f>
        <v>587533</v>
      </c>
    </row>
    <row r="138" spans="1:6" ht="18.75">
      <c r="A138" s="66" t="s">
        <v>326</v>
      </c>
      <c r="B138" s="64" t="s">
        <v>89</v>
      </c>
      <c r="C138" s="64" t="s">
        <v>227</v>
      </c>
      <c r="D138" s="64" t="s">
        <v>259</v>
      </c>
      <c r="E138" s="64" t="s">
        <v>275</v>
      </c>
      <c r="F138" s="63">
        <f>'приложение № 6'!G590</f>
        <v>23367</v>
      </c>
    </row>
    <row r="139" spans="1:6" ht="37.5">
      <c r="A139" s="39" t="s">
        <v>29</v>
      </c>
      <c r="B139" s="64" t="s">
        <v>89</v>
      </c>
      <c r="C139" s="64" t="s">
        <v>227</v>
      </c>
      <c r="D139" s="64" t="s">
        <v>259</v>
      </c>
      <c r="E139" s="64" t="s">
        <v>28</v>
      </c>
      <c r="F139" s="63">
        <f>'приложение № 6'!G591</f>
        <v>23367</v>
      </c>
    </row>
    <row r="140" spans="1:6" ht="75">
      <c r="A140" s="22" t="s">
        <v>53</v>
      </c>
      <c r="B140" s="64" t="s">
        <v>89</v>
      </c>
      <c r="C140" s="64" t="s">
        <v>227</v>
      </c>
      <c r="D140" s="62" t="s">
        <v>257</v>
      </c>
      <c r="E140" s="64" t="s">
        <v>98</v>
      </c>
      <c r="F140" s="63">
        <f>F141+F143</f>
        <v>5053093</v>
      </c>
    </row>
    <row r="141" spans="1:6" ht="56.25">
      <c r="A141" s="35" t="s">
        <v>299</v>
      </c>
      <c r="B141" s="64" t="s">
        <v>89</v>
      </c>
      <c r="C141" s="64" t="s">
        <v>227</v>
      </c>
      <c r="D141" s="62" t="s">
        <v>257</v>
      </c>
      <c r="E141" s="64" t="s">
        <v>274</v>
      </c>
      <c r="F141" s="179">
        <f>F142</f>
        <v>4867819</v>
      </c>
    </row>
    <row r="142" spans="1:6" ht="18.75">
      <c r="A142" s="39" t="s">
        <v>30</v>
      </c>
      <c r="B142" s="64" t="s">
        <v>89</v>
      </c>
      <c r="C142" s="64" t="s">
        <v>227</v>
      </c>
      <c r="D142" s="62" t="s">
        <v>257</v>
      </c>
      <c r="E142" s="64" t="s">
        <v>31</v>
      </c>
      <c r="F142" s="63">
        <f>'приложение № 6'!G778</f>
        <v>4867819</v>
      </c>
    </row>
    <row r="143" spans="1:6" ht="18.75">
      <c r="A143" s="35" t="s">
        <v>300</v>
      </c>
      <c r="B143" s="64" t="s">
        <v>89</v>
      </c>
      <c r="C143" s="64" t="s">
        <v>227</v>
      </c>
      <c r="D143" s="62" t="s">
        <v>257</v>
      </c>
      <c r="E143" s="64" t="s">
        <v>275</v>
      </c>
      <c r="F143" s="63">
        <f>'приложение № 6'!G779</f>
        <v>185274</v>
      </c>
    </row>
    <row r="144" spans="1:6" ht="37.5">
      <c r="A144" s="39" t="s">
        <v>29</v>
      </c>
      <c r="B144" s="64" t="s">
        <v>89</v>
      </c>
      <c r="C144" s="64" t="s">
        <v>227</v>
      </c>
      <c r="D144" s="62" t="s">
        <v>257</v>
      </c>
      <c r="E144" s="64" t="s">
        <v>28</v>
      </c>
      <c r="F144" s="63">
        <f>'приложение № 6'!G780</f>
        <v>185274</v>
      </c>
    </row>
    <row r="145" spans="1:6" ht="37.5">
      <c r="A145" s="61" t="s">
        <v>250</v>
      </c>
      <c r="B145" s="64" t="s">
        <v>89</v>
      </c>
      <c r="C145" s="64" t="s">
        <v>227</v>
      </c>
      <c r="D145" s="64" t="s">
        <v>212</v>
      </c>
      <c r="E145" s="64" t="s">
        <v>98</v>
      </c>
      <c r="F145" s="63">
        <f>F146</f>
        <v>63700</v>
      </c>
    </row>
    <row r="146" spans="1:6" ht="18.75">
      <c r="A146" s="66" t="s">
        <v>326</v>
      </c>
      <c r="B146" s="64" t="s">
        <v>89</v>
      </c>
      <c r="C146" s="64" t="s">
        <v>227</v>
      </c>
      <c r="D146" s="64" t="s">
        <v>212</v>
      </c>
      <c r="E146" s="64" t="s">
        <v>275</v>
      </c>
      <c r="F146" s="63">
        <f>'приложение № 6'!G593</f>
        <v>63700</v>
      </c>
    </row>
    <row r="147" spans="1:6" ht="37.5">
      <c r="A147" s="39" t="s">
        <v>29</v>
      </c>
      <c r="B147" s="64" t="s">
        <v>89</v>
      </c>
      <c r="C147" s="64" t="s">
        <v>227</v>
      </c>
      <c r="D147" s="64" t="s">
        <v>212</v>
      </c>
      <c r="E147" s="64" t="s">
        <v>28</v>
      </c>
      <c r="F147" s="63">
        <f>'приложение № 6'!G594</f>
        <v>63700</v>
      </c>
    </row>
    <row r="148" spans="1:6" ht="37.5">
      <c r="A148" s="61" t="s">
        <v>251</v>
      </c>
      <c r="B148" s="64" t="s">
        <v>89</v>
      </c>
      <c r="C148" s="64" t="s">
        <v>227</v>
      </c>
      <c r="D148" s="64" t="s">
        <v>213</v>
      </c>
      <c r="E148" s="64" t="s">
        <v>98</v>
      </c>
      <c r="F148" s="63">
        <f>F149+F151</f>
        <v>126900</v>
      </c>
    </row>
    <row r="149" spans="1:6" ht="56.25">
      <c r="A149" s="66" t="s">
        <v>325</v>
      </c>
      <c r="B149" s="64" t="s">
        <v>89</v>
      </c>
      <c r="C149" s="64" t="s">
        <v>227</v>
      </c>
      <c r="D149" s="64" t="s">
        <v>213</v>
      </c>
      <c r="E149" s="64" t="s">
        <v>274</v>
      </c>
      <c r="F149" s="179">
        <f>F150</f>
        <v>104800</v>
      </c>
    </row>
    <row r="150" spans="1:6" ht="18.75">
      <c r="A150" s="39" t="s">
        <v>30</v>
      </c>
      <c r="B150" s="64" t="s">
        <v>89</v>
      </c>
      <c r="C150" s="64" t="s">
        <v>227</v>
      </c>
      <c r="D150" s="64" t="s">
        <v>213</v>
      </c>
      <c r="E150" s="64" t="s">
        <v>31</v>
      </c>
      <c r="F150" s="63">
        <f>'приложение № 6'!G597</f>
        <v>104800</v>
      </c>
    </row>
    <row r="151" spans="1:6" ht="18.75">
      <c r="A151" s="66" t="s">
        <v>326</v>
      </c>
      <c r="B151" s="64" t="s">
        <v>89</v>
      </c>
      <c r="C151" s="64" t="s">
        <v>227</v>
      </c>
      <c r="D151" s="64" t="s">
        <v>213</v>
      </c>
      <c r="E151" s="64" t="s">
        <v>275</v>
      </c>
      <c r="F151" s="63">
        <f>F152</f>
        <v>22100</v>
      </c>
    </row>
    <row r="152" spans="1:6" ht="37.5">
      <c r="A152" s="39" t="s">
        <v>29</v>
      </c>
      <c r="B152" s="64" t="s">
        <v>89</v>
      </c>
      <c r="C152" s="64" t="s">
        <v>227</v>
      </c>
      <c r="D152" s="64" t="s">
        <v>213</v>
      </c>
      <c r="E152" s="64" t="s">
        <v>28</v>
      </c>
      <c r="F152" s="63">
        <f>'приложение № 6'!G599</f>
        <v>22100</v>
      </c>
    </row>
    <row r="153" spans="1:6" ht="18.75">
      <c r="A153" s="65" t="s">
        <v>284</v>
      </c>
      <c r="B153" s="64" t="s">
        <v>89</v>
      </c>
      <c r="C153" s="64" t="s">
        <v>227</v>
      </c>
      <c r="D153" s="62" t="s">
        <v>118</v>
      </c>
      <c r="E153" s="64" t="s">
        <v>98</v>
      </c>
      <c r="F153" s="63">
        <f>F154</f>
        <v>244500</v>
      </c>
    </row>
    <row r="154" spans="1:6" ht="37.5">
      <c r="A154" s="65" t="s">
        <v>70</v>
      </c>
      <c r="B154" s="64" t="s">
        <v>89</v>
      </c>
      <c r="C154" s="64" t="s">
        <v>227</v>
      </c>
      <c r="D154" s="62" t="s">
        <v>216</v>
      </c>
      <c r="E154" s="64" t="s">
        <v>98</v>
      </c>
      <c r="F154" s="63">
        <f>F155</f>
        <v>244500</v>
      </c>
    </row>
    <row r="155" spans="1:6" ht="18.75">
      <c r="A155" s="65" t="s">
        <v>276</v>
      </c>
      <c r="B155" s="64" t="s">
        <v>89</v>
      </c>
      <c r="C155" s="64" t="s">
        <v>227</v>
      </c>
      <c r="D155" s="62" t="s">
        <v>216</v>
      </c>
      <c r="E155" s="64" t="s">
        <v>275</v>
      </c>
      <c r="F155" s="63">
        <f>F156</f>
        <v>244500</v>
      </c>
    </row>
    <row r="156" spans="1:6" ht="37.5">
      <c r="A156" s="39" t="s">
        <v>29</v>
      </c>
      <c r="B156" s="64" t="s">
        <v>89</v>
      </c>
      <c r="C156" s="64" t="s">
        <v>227</v>
      </c>
      <c r="D156" s="62" t="s">
        <v>216</v>
      </c>
      <c r="E156" s="64" t="s">
        <v>28</v>
      </c>
      <c r="F156" s="63">
        <f>'приложение № 6'!G784+'приложение № 6'!G603</f>
        <v>244500</v>
      </c>
    </row>
    <row r="157" spans="1:6" ht="18.75">
      <c r="A157" s="1" t="s">
        <v>462</v>
      </c>
      <c r="B157" s="13" t="s">
        <v>89</v>
      </c>
      <c r="C157" s="13" t="s">
        <v>227</v>
      </c>
      <c r="D157" s="11" t="s">
        <v>463</v>
      </c>
      <c r="E157" s="13" t="s">
        <v>98</v>
      </c>
      <c r="F157" s="63">
        <f>F158+F160+F163</f>
        <v>1565816</v>
      </c>
    </row>
    <row r="158" spans="1:6" ht="18.75">
      <c r="A158" s="38" t="s">
        <v>276</v>
      </c>
      <c r="B158" s="13" t="s">
        <v>89</v>
      </c>
      <c r="C158" s="13" t="s">
        <v>227</v>
      </c>
      <c r="D158" s="11" t="s">
        <v>463</v>
      </c>
      <c r="E158" s="13" t="s">
        <v>275</v>
      </c>
      <c r="F158" s="63">
        <f>'приложение № 6'!G786</f>
        <v>1397975</v>
      </c>
    </row>
    <row r="159" spans="1:6" s="251" customFormat="1" ht="37.5" hidden="1">
      <c r="A159" s="248" t="s">
        <v>29</v>
      </c>
      <c r="B159" s="240" t="s">
        <v>89</v>
      </c>
      <c r="C159" s="240" t="s">
        <v>227</v>
      </c>
      <c r="D159" s="241" t="s">
        <v>463</v>
      </c>
      <c r="E159" s="240" t="s">
        <v>28</v>
      </c>
      <c r="F159" s="250"/>
    </row>
    <row r="160" spans="1:6" s="251" customFormat="1" ht="18.75" hidden="1">
      <c r="A160" s="255" t="s">
        <v>346</v>
      </c>
      <c r="B160" s="240" t="s">
        <v>89</v>
      </c>
      <c r="C160" s="240" t="s">
        <v>227</v>
      </c>
      <c r="D160" s="241" t="s">
        <v>463</v>
      </c>
      <c r="E160" s="240" t="s">
        <v>277</v>
      </c>
      <c r="F160" s="242">
        <f>F161</f>
        <v>0</v>
      </c>
    </row>
    <row r="161" spans="1:6" s="251" customFormat="1" ht="18.75" hidden="1">
      <c r="A161" s="201" t="s">
        <v>55</v>
      </c>
      <c r="B161" s="240" t="s">
        <v>89</v>
      </c>
      <c r="C161" s="240" t="s">
        <v>227</v>
      </c>
      <c r="D161" s="241" t="s">
        <v>463</v>
      </c>
      <c r="E161" s="240" t="s">
        <v>54</v>
      </c>
      <c r="F161" s="242"/>
    </row>
    <row r="162" spans="1:6" s="251" customFormat="1" ht="37.5" hidden="1">
      <c r="A162" s="255" t="s">
        <v>345</v>
      </c>
      <c r="B162" s="240" t="s">
        <v>89</v>
      </c>
      <c r="C162" s="240" t="s">
        <v>227</v>
      </c>
      <c r="D162" s="241" t="s">
        <v>463</v>
      </c>
      <c r="E162" s="240" t="s">
        <v>347</v>
      </c>
      <c r="F162" s="242"/>
    </row>
    <row r="163" spans="1:6" ht="18.75">
      <c r="A163" s="87" t="s">
        <v>279</v>
      </c>
      <c r="B163" s="13" t="s">
        <v>89</v>
      </c>
      <c r="C163" s="13" t="s">
        <v>227</v>
      </c>
      <c r="D163" s="11" t="s">
        <v>463</v>
      </c>
      <c r="E163" s="13" t="s">
        <v>280</v>
      </c>
      <c r="F163" s="63">
        <f>F164+F165</f>
        <v>167841</v>
      </c>
    </row>
    <row r="164" spans="1:6" ht="37.5">
      <c r="A164" s="38" t="s">
        <v>350</v>
      </c>
      <c r="B164" s="13" t="s">
        <v>89</v>
      </c>
      <c r="C164" s="13" t="s">
        <v>227</v>
      </c>
      <c r="D164" s="11" t="s">
        <v>463</v>
      </c>
      <c r="E164" s="13" t="s">
        <v>65</v>
      </c>
      <c r="F164" s="63">
        <f>'приложение № 6'!G792</f>
        <v>152841</v>
      </c>
    </row>
    <row r="165" spans="1:6" ht="18.75">
      <c r="A165" s="87" t="s">
        <v>282</v>
      </c>
      <c r="B165" s="13" t="s">
        <v>89</v>
      </c>
      <c r="C165" s="13" t="s">
        <v>227</v>
      </c>
      <c r="D165" s="11" t="s">
        <v>463</v>
      </c>
      <c r="E165" s="13" t="s">
        <v>281</v>
      </c>
      <c r="F165" s="63">
        <f>'приложение № 6'!G793</f>
        <v>15000</v>
      </c>
    </row>
    <row r="166" spans="1:6" ht="18.75">
      <c r="A166" s="39" t="s">
        <v>15</v>
      </c>
      <c r="B166" s="13" t="s">
        <v>89</v>
      </c>
      <c r="C166" s="13" t="s">
        <v>227</v>
      </c>
      <c r="D166" s="11" t="s">
        <v>17</v>
      </c>
      <c r="E166" s="13" t="s">
        <v>98</v>
      </c>
      <c r="F166" s="179">
        <f>F167+F172</f>
        <v>235912</v>
      </c>
    </row>
    <row r="167" spans="1:6" ht="18.75">
      <c r="A167" s="39" t="s">
        <v>23</v>
      </c>
      <c r="B167" s="13" t="s">
        <v>89</v>
      </c>
      <c r="C167" s="13" t="s">
        <v>227</v>
      </c>
      <c r="D167" s="11" t="s">
        <v>18</v>
      </c>
      <c r="E167" s="13" t="s">
        <v>98</v>
      </c>
      <c r="F167" s="179">
        <f>F168+F170</f>
        <v>39180</v>
      </c>
    </row>
    <row r="168" spans="1:6" ht="56.25">
      <c r="A168" s="1" t="s">
        <v>67</v>
      </c>
      <c r="B168" s="13" t="s">
        <v>89</v>
      </c>
      <c r="C168" s="13" t="s">
        <v>227</v>
      </c>
      <c r="D168" s="11" t="s">
        <v>18</v>
      </c>
      <c r="E168" s="13" t="s">
        <v>274</v>
      </c>
      <c r="F168" s="179">
        <f>F169</f>
        <v>39180</v>
      </c>
    </row>
    <row r="169" spans="1:6" ht="18.75">
      <c r="A169" s="39" t="s">
        <v>30</v>
      </c>
      <c r="B169" s="13" t="s">
        <v>89</v>
      </c>
      <c r="C169" s="13" t="s">
        <v>227</v>
      </c>
      <c r="D169" s="11" t="s">
        <v>18</v>
      </c>
      <c r="E169" s="13" t="s">
        <v>31</v>
      </c>
      <c r="F169" s="179">
        <f>'приложение № 6'!G797</f>
        <v>39180</v>
      </c>
    </row>
    <row r="170" spans="1:6" s="251" customFormat="1" ht="18.75" hidden="1">
      <c r="A170" s="248" t="s">
        <v>276</v>
      </c>
      <c r="B170" s="240" t="s">
        <v>89</v>
      </c>
      <c r="C170" s="240" t="s">
        <v>227</v>
      </c>
      <c r="D170" s="241" t="s">
        <v>18</v>
      </c>
      <c r="E170" s="240" t="s">
        <v>275</v>
      </c>
      <c r="F170" s="242">
        <f>'приложение № 6'!G798</f>
        <v>0</v>
      </c>
    </row>
    <row r="171" spans="1:6" s="251" customFormat="1" ht="37.5" hidden="1">
      <c r="A171" s="248" t="s">
        <v>29</v>
      </c>
      <c r="B171" s="240" t="s">
        <v>89</v>
      </c>
      <c r="C171" s="240" t="s">
        <v>227</v>
      </c>
      <c r="D171" s="241" t="s">
        <v>18</v>
      </c>
      <c r="E171" s="240" t="s">
        <v>28</v>
      </c>
      <c r="F171" s="242">
        <f>'приложение № 6'!G799</f>
        <v>0</v>
      </c>
    </row>
    <row r="172" spans="1:6" ht="37.5">
      <c r="A172" s="39" t="s">
        <v>24</v>
      </c>
      <c r="B172" s="13" t="s">
        <v>89</v>
      </c>
      <c r="C172" s="13" t="s">
        <v>227</v>
      </c>
      <c r="D172" s="11" t="s">
        <v>19</v>
      </c>
      <c r="E172" s="13" t="s">
        <v>98</v>
      </c>
      <c r="F172" s="179">
        <f>F173</f>
        <v>196732</v>
      </c>
    </row>
    <row r="173" spans="1:6" ht="18.75">
      <c r="A173" s="39" t="s">
        <v>276</v>
      </c>
      <c r="B173" s="13" t="s">
        <v>89</v>
      </c>
      <c r="C173" s="13" t="s">
        <v>227</v>
      </c>
      <c r="D173" s="11" t="s">
        <v>19</v>
      </c>
      <c r="E173" s="13" t="s">
        <v>275</v>
      </c>
      <c r="F173" s="63">
        <f>'приложение № 6'!G801</f>
        <v>196732</v>
      </c>
    </row>
    <row r="174" spans="1:6" ht="37.5">
      <c r="A174" s="39" t="s">
        <v>29</v>
      </c>
      <c r="B174" s="13" t="s">
        <v>89</v>
      </c>
      <c r="C174" s="13" t="s">
        <v>227</v>
      </c>
      <c r="D174" s="11" t="s">
        <v>19</v>
      </c>
      <c r="E174" s="13" t="s">
        <v>28</v>
      </c>
      <c r="F174" s="63">
        <f>'приложение № 6'!G802</f>
        <v>196732</v>
      </c>
    </row>
    <row r="175" spans="1:6" ht="37.5">
      <c r="A175" s="61" t="s">
        <v>238</v>
      </c>
      <c r="B175" s="64" t="s">
        <v>89</v>
      </c>
      <c r="C175" s="64" t="s">
        <v>227</v>
      </c>
      <c r="D175" s="62" t="s">
        <v>241</v>
      </c>
      <c r="E175" s="64" t="s">
        <v>98</v>
      </c>
      <c r="F175" s="63">
        <f>F176</f>
        <v>6834103</v>
      </c>
    </row>
    <row r="176" spans="1:6" ht="37.5">
      <c r="A176" s="12" t="s">
        <v>73</v>
      </c>
      <c r="B176" s="64" t="s">
        <v>89</v>
      </c>
      <c r="C176" s="64" t="s">
        <v>227</v>
      </c>
      <c r="D176" s="62" t="s">
        <v>241</v>
      </c>
      <c r="E176" s="64" t="s">
        <v>283</v>
      </c>
      <c r="F176" s="63">
        <f>F177</f>
        <v>6834103</v>
      </c>
    </row>
    <row r="177" spans="1:6" ht="18.75">
      <c r="A177" s="61" t="s">
        <v>74</v>
      </c>
      <c r="B177" s="64" t="s">
        <v>89</v>
      </c>
      <c r="C177" s="64" t="s">
        <v>227</v>
      </c>
      <c r="D177" s="62" t="s">
        <v>241</v>
      </c>
      <c r="E177" s="64" t="s">
        <v>71</v>
      </c>
      <c r="F177" s="63">
        <f>F178</f>
        <v>6834103</v>
      </c>
    </row>
    <row r="178" spans="1:6" ht="56.25">
      <c r="A178" s="12" t="s">
        <v>75</v>
      </c>
      <c r="B178" s="64" t="s">
        <v>89</v>
      </c>
      <c r="C178" s="64" t="s">
        <v>227</v>
      </c>
      <c r="D178" s="62" t="s">
        <v>241</v>
      </c>
      <c r="E178" s="64" t="s">
        <v>72</v>
      </c>
      <c r="F178" s="63">
        <f>'приложение № 6'!G607</f>
        <v>6834103</v>
      </c>
    </row>
    <row r="179" spans="1:6" s="237" customFormat="1" ht="18.75">
      <c r="A179" s="25" t="s">
        <v>127</v>
      </c>
      <c r="B179" s="26" t="s">
        <v>124</v>
      </c>
      <c r="C179" s="26" t="s">
        <v>96</v>
      </c>
      <c r="D179" s="26" t="s">
        <v>97</v>
      </c>
      <c r="E179" s="26" t="s">
        <v>98</v>
      </c>
      <c r="F179" s="36">
        <f>F189+F180</f>
        <v>23323898</v>
      </c>
    </row>
    <row r="180" spans="1:6" ht="18.75">
      <c r="A180" s="61" t="s">
        <v>231</v>
      </c>
      <c r="B180" s="64" t="s">
        <v>124</v>
      </c>
      <c r="C180" s="64" t="s">
        <v>106</v>
      </c>
      <c r="D180" s="62" t="s">
        <v>232</v>
      </c>
      <c r="E180" s="64" t="s">
        <v>98</v>
      </c>
      <c r="F180" s="63">
        <f>F184</f>
        <v>2412100</v>
      </c>
    </row>
    <row r="181" spans="1:6" ht="37.5" hidden="1">
      <c r="A181" s="65" t="s">
        <v>329</v>
      </c>
      <c r="B181" s="64" t="s">
        <v>124</v>
      </c>
      <c r="C181" s="64" t="s">
        <v>106</v>
      </c>
      <c r="D181" s="64" t="s">
        <v>330</v>
      </c>
      <c r="E181" s="64" t="s">
        <v>98</v>
      </c>
      <c r="F181" s="63" t="e">
        <f>F182+F183</f>
        <v>#REF!</v>
      </c>
    </row>
    <row r="182" spans="1:6" ht="56.25" hidden="1">
      <c r="A182" s="66" t="s">
        <v>325</v>
      </c>
      <c r="B182" s="64" t="s">
        <v>124</v>
      </c>
      <c r="C182" s="64" t="s">
        <v>106</v>
      </c>
      <c r="D182" s="64" t="s">
        <v>330</v>
      </c>
      <c r="E182" s="64" t="s">
        <v>274</v>
      </c>
      <c r="F182" s="63" t="e">
        <f>'приложение № 6'!#REF!</f>
        <v>#REF!</v>
      </c>
    </row>
    <row r="183" spans="1:6" ht="18.75" hidden="1">
      <c r="A183" s="66" t="s">
        <v>326</v>
      </c>
      <c r="B183" s="64" t="s">
        <v>124</v>
      </c>
      <c r="C183" s="64" t="s">
        <v>106</v>
      </c>
      <c r="D183" s="64" t="s">
        <v>330</v>
      </c>
      <c r="E183" s="64" t="s">
        <v>275</v>
      </c>
      <c r="F183" s="63" t="e">
        <f>'приложение № 6'!#REF!</f>
        <v>#REF!</v>
      </c>
    </row>
    <row r="184" spans="1:6" ht="75">
      <c r="A184" s="198" t="s">
        <v>52</v>
      </c>
      <c r="B184" s="64" t="s">
        <v>124</v>
      </c>
      <c r="C184" s="64" t="s">
        <v>106</v>
      </c>
      <c r="D184" s="13" t="s">
        <v>466</v>
      </c>
      <c r="E184" s="64" t="s">
        <v>98</v>
      </c>
      <c r="F184" s="63">
        <f>F185+F187</f>
        <v>2412100</v>
      </c>
    </row>
    <row r="185" spans="1:6" ht="56.25">
      <c r="A185" s="56" t="s">
        <v>325</v>
      </c>
      <c r="B185" s="64" t="s">
        <v>124</v>
      </c>
      <c r="C185" s="64" t="s">
        <v>106</v>
      </c>
      <c r="D185" s="13" t="s">
        <v>466</v>
      </c>
      <c r="E185" s="64" t="s">
        <v>274</v>
      </c>
      <c r="F185" s="63">
        <f>F186</f>
        <v>2058177.8</v>
      </c>
    </row>
    <row r="186" spans="1:6" ht="18.75">
      <c r="A186" s="39" t="s">
        <v>30</v>
      </c>
      <c r="B186" s="64" t="s">
        <v>124</v>
      </c>
      <c r="C186" s="64" t="s">
        <v>106</v>
      </c>
      <c r="D186" s="13" t="s">
        <v>466</v>
      </c>
      <c r="E186" s="64" t="s">
        <v>31</v>
      </c>
      <c r="F186" s="63">
        <f>'приложение № 6'!G612</f>
        <v>2058177.8</v>
      </c>
    </row>
    <row r="187" spans="1:6" ht="18.75">
      <c r="A187" s="57" t="s">
        <v>326</v>
      </c>
      <c r="B187" s="64" t="s">
        <v>124</v>
      </c>
      <c r="C187" s="64" t="s">
        <v>106</v>
      </c>
      <c r="D187" s="13" t="s">
        <v>466</v>
      </c>
      <c r="E187" s="64" t="s">
        <v>275</v>
      </c>
      <c r="F187" s="63">
        <f>F188</f>
        <v>353922.2</v>
      </c>
    </row>
    <row r="188" spans="1:6" ht="37.5">
      <c r="A188" s="39" t="s">
        <v>29</v>
      </c>
      <c r="B188" s="64" t="s">
        <v>124</v>
      </c>
      <c r="C188" s="64" t="s">
        <v>106</v>
      </c>
      <c r="D188" s="13" t="s">
        <v>466</v>
      </c>
      <c r="E188" s="13" t="s">
        <v>28</v>
      </c>
      <c r="F188" s="63">
        <f>'приложение № 6'!G614</f>
        <v>353922.2</v>
      </c>
    </row>
    <row r="189" spans="1:6" ht="37.5">
      <c r="A189" s="71" t="s">
        <v>128</v>
      </c>
      <c r="B189" s="62" t="s">
        <v>124</v>
      </c>
      <c r="C189" s="72" t="s">
        <v>122</v>
      </c>
      <c r="D189" s="72" t="s">
        <v>97</v>
      </c>
      <c r="E189" s="72" t="s">
        <v>98</v>
      </c>
      <c r="F189" s="63">
        <f>F190+F204+F208+F217+F221</f>
        <v>20911798</v>
      </c>
    </row>
    <row r="190" spans="1:6" ht="37.5">
      <c r="A190" s="71" t="s">
        <v>102</v>
      </c>
      <c r="B190" s="62" t="s">
        <v>124</v>
      </c>
      <c r="C190" s="72" t="s">
        <v>122</v>
      </c>
      <c r="D190" s="72" t="s">
        <v>171</v>
      </c>
      <c r="E190" s="72" t="s">
        <v>98</v>
      </c>
      <c r="F190" s="63">
        <f>F191</f>
        <v>6441485</v>
      </c>
    </row>
    <row r="191" spans="1:6" ht="18.75">
      <c r="A191" s="71" t="s">
        <v>88</v>
      </c>
      <c r="B191" s="62" t="s">
        <v>124</v>
      </c>
      <c r="C191" s="72" t="s">
        <v>122</v>
      </c>
      <c r="D191" s="72" t="s">
        <v>108</v>
      </c>
      <c r="E191" s="72" t="s">
        <v>98</v>
      </c>
      <c r="F191" s="63">
        <f>F192+F199</f>
        <v>6441485</v>
      </c>
    </row>
    <row r="192" spans="1:6" ht="18.75">
      <c r="A192" s="61" t="s">
        <v>211</v>
      </c>
      <c r="B192" s="64" t="s">
        <v>124</v>
      </c>
      <c r="C192" s="64" t="s">
        <v>122</v>
      </c>
      <c r="D192" s="62" t="s">
        <v>368</v>
      </c>
      <c r="E192" s="64" t="s">
        <v>98</v>
      </c>
      <c r="F192" s="63">
        <f>F193+F195+F197</f>
        <v>4793087</v>
      </c>
    </row>
    <row r="193" spans="1:6" ht="56.25">
      <c r="A193" s="35" t="s">
        <v>299</v>
      </c>
      <c r="B193" s="64" t="s">
        <v>124</v>
      </c>
      <c r="C193" s="64" t="s">
        <v>122</v>
      </c>
      <c r="D193" s="62" t="s">
        <v>368</v>
      </c>
      <c r="E193" s="64" t="s">
        <v>274</v>
      </c>
      <c r="F193" s="63">
        <f>F194</f>
        <v>3998877</v>
      </c>
    </row>
    <row r="194" spans="1:6" ht="18.75">
      <c r="A194" s="39" t="s">
        <v>30</v>
      </c>
      <c r="B194" s="64" t="s">
        <v>124</v>
      </c>
      <c r="C194" s="64" t="s">
        <v>122</v>
      </c>
      <c r="D194" s="62" t="s">
        <v>368</v>
      </c>
      <c r="E194" s="64" t="s">
        <v>31</v>
      </c>
      <c r="F194" s="63">
        <f>'приложение № 6'!G689</f>
        <v>3998877</v>
      </c>
    </row>
    <row r="195" spans="1:6" ht="18.75">
      <c r="A195" s="35" t="s">
        <v>276</v>
      </c>
      <c r="B195" s="64" t="s">
        <v>124</v>
      </c>
      <c r="C195" s="64" t="s">
        <v>122</v>
      </c>
      <c r="D195" s="62" t="s">
        <v>368</v>
      </c>
      <c r="E195" s="64" t="s">
        <v>275</v>
      </c>
      <c r="F195" s="63">
        <f>F196</f>
        <v>632529</v>
      </c>
    </row>
    <row r="196" spans="1:6" ht="37.5">
      <c r="A196" s="39" t="s">
        <v>29</v>
      </c>
      <c r="B196" s="64" t="s">
        <v>124</v>
      </c>
      <c r="C196" s="64" t="s">
        <v>122</v>
      </c>
      <c r="D196" s="62" t="s">
        <v>368</v>
      </c>
      <c r="E196" s="13" t="s">
        <v>28</v>
      </c>
      <c r="F196" s="63">
        <f>'приложение № 6'!G691</f>
        <v>632529</v>
      </c>
    </row>
    <row r="197" spans="1:6" ht="18.75">
      <c r="A197" s="67" t="s">
        <v>279</v>
      </c>
      <c r="B197" s="64" t="s">
        <v>124</v>
      </c>
      <c r="C197" s="64" t="s">
        <v>122</v>
      </c>
      <c r="D197" s="62" t="s">
        <v>368</v>
      </c>
      <c r="E197" s="64" t="s">
        <v>280</v>
      </c>
      <c r="F197" s="63">
        <f>F198</f>
        <v>161681</v>
      </c>
    </row>
    <row r="198" spans="1:6" ht="18.75">
      <c r="A198" s="67" t="s">
        <v>282</v>
      </c>
      <c r="B198" s="64" t="s">
        <v>124</v>
      </c>
      <c r="C198" s="64" t="s">
        <v>122</v>
      </c>
      <c r="D198" s="62" t="s">
        <v>368</v>
      </c>
      <c r="E198" s="64" t="s">
        <v>281</v>
      </c>
      <c r="F198" s="63">
        <f>'приложение № 6'!G693</f>
        <v>161681</v>
      </c>
    </row>
    <row r="199" spans="1:6" ht="75">
      <c r="A199" s="22" t="s">
        <v>53</v>
      </c>
      <c r="B199" s="62" t="s">
        <v>124</v>
      </c>
      <c r="C199" s="72" t="s">
        <v>122</v>
      </c>
      <c r="D199" s="72" t="s">
        <v>257</v>
      </c>
      <c r="E199" s="72" t="s">
        <v>98</v>
      </c>
      <c r="F199" s="63">
        <f>F200+F202</f>
        <v>1648398</v>
      </c>
    </row>
    <row r="200" spans="1:6" ht="56.25">
      <c r="A200" s="35" t="s">
        <v>299</v>
      </c>
      <c r="B200" s="62" t="s">
        <v>124</v>
      </c>
      <c r="C200" s="72" t="s">
        <v>122</v>
      </c>
      <c r="D200" s="72" t="s">
        <v>257</v>
      </c>
      <c r="E200" s="72" t="s">
        <v>274</v>
      </c>
      <c r="F200" s="63">
        <f>'приложение № 6'!G695</f>
        <v>1569380</v>
      </c>
    </row>
    <row r="201" spans="1:6" ht="18.75">
      <c r="A201" s="39" t="s">
        <v>30</v>
      </c>
      <c r="B201" s="62" t="s">
        <v>124</v>
      </c>
      <c r="C201" s="72" t="s">
        <v>122</v>
      </c>
      <c r="D201" s="72" t="s">
        <v>257</v>
      </c>
      <c r="E201" s="64" t="s">
        <v>31</v>
      </c>
      <c r="F201" s="63">
        <f>'приложение № 6'!G696</f>
        <v>1569380</v>
      </c>
    </row>
    <row r="202" spans="1:6" ht="18.75">
      <c r="A202" s="35" t="s">
        <v>276</v>
      </c>
      <c r="B202" s="62" t="s">
        <v>124</v>
      </c>
      <c r="C202" s="72" t="s">
        <v>122</v>
      </c>
      <c r="D202" s="72" t="s">
        <v>257</v>
      </c>
      <c r="E202" s="72" t="s">
        <v>275</v>
      </c>
      <c r="F202" s="63">
        <f>'приложение № 6'!G697</f>
        <v>79018</v>
      </c>
    </row>
    <row r="203" spans="1:6" ht="37.5">
      <c r="A203" s="39" t="s">
        <v>29</v>
      </c>
      <c r="B203" s="62" t="s">
        <v>124</v>
      </c>
      <c r="C203" s="72" t="s">
        <v>122</v>
      </c>
      <c r="D203" s="72" t="s">
        <v>257</v>
      </c>
      <c r="E203" s="13" t="s">
        <v>28</v>
      </c>
      <c r="F203" s="63">
        <f>'приложение № 6'!G698</f>
        <v>79018</v>
      </c>
    </row>
    <row r="204" spans="1:6" ht="18.75">
      <c r="A204" s="71" t="s">
        <v>129</v>
      </c>
      <c r="B204" s="62" t="s">
        <v>124</v>
      </c>
      <c r="C204" s="72" t="s">
        <v>122</v>
      </c>
      <c r="D204" s="72" t="s">
        <v>396</v>
      </c>
      <c r="E204" s="72" t="s">
        <v>98</v>
      </c>
      <c r="F204" s="63">
        <f>F205</f>
        <v>484132</v>
      </c>
    </row>
    <row r="205" spans="1:6" ht="37.5">
      <c r="A205" s="71" t="s">
        <v>130</v>
      </c>
      <c r="B205" s="62" t="s">
        <v>124</v>
      </c>
      <c r="C205" s="72" t="s">
        <v>122</v>
      </c>
      <c r="D205" s="72" t="s">
        <v>131</v>
      </c>
      <c r="E205" s="72" t="s">
        <v>98</v>
      </c>
      <c r="F205" s="63">
        <f>F206</f>
        <v>484132</v>
      </c>
    </row>
    <row r="206" spans="1:6" ht="18.75">
      <c r="A206" s="35" t="s">
        <v>276</v>
      </c>
      <c r="B206" s="62" t="s">
        <v>124</v>
      </c>
      <c r="C206" s="72" t="s">
        <v>122</v>
      </c>
      <c r="D206" s="72" t="s">
        <v>131</v>
      </c>
      <c r="E206" s="72" t="s">
        <v>275</v>
      </c>
      <c r="F206" s="63">
        <f>F207</f>
        <v>484132</v>
      </c>
    </row>
    <row r="207" spans="1:6" ht="37.5">
      <c r="A207" s="39" t="s">
        <v>29</v>
      </c>
      <c r="B207" s="62" t="s">
        <v>124</v>
      </c>
      <c r="C207" s="72" t="s">
        <v>122</v>
      </c>
      <c r="D207" s="72" t="s">
        <v>131</v>
      </c>
      <c r="E207" s="13" t="s">
        <v>28</v>
      </c>
      <c r="F207" s="63">
        <f>'приложение № 6'!G701</f>
        <v>484132</v>
      </c>
    </row>
    <row r="208" spans="1:6" ht="18.75">
      <c r="A208" s="71" t="s">
        <v>132</v>
      </c>
      <c r="B208" s="62" t="s">
        <v>124</v>
      </c>
      <c r="C208" s="72" t="s">
        <v>122</v>
      </c>
      <c r="D208" s="72" t="s">
        <v>371</v>
      </c>
      <c r="E208" s="72" t="s">
        <v>98</v>
      </c>
      <c r="F208" s="63">
        <f>F209</f>
        <v>13871738</v>
      </c>
    </row>
    <row r="209" spans="1:6" ht="18.75">
      <c r="A209" s="71" t="s">
        <v>133</v>
      </c>
      <c r="B209" s="62" t="s">
        <v>124</v>
      </c>
      <c r="C209" s="72" t="s">
        <v>122</v>
      </c>
      <c r="D209" s="72" t="s">
        <v>134</v>
      </c>
      <c r="E209" s="72" t="s">
        <v>98</v>
      </c>
      <c r="F209" s="63">
        <f>F210+F213</f>
        <v>13871738</v>
      </c>
    </row>
    <row r="210" spans="1:6" ht="37.5">
      <c r="A210" s="61" t="s">
        <v>73</v>
      </c>
      <c r="B210" s="62" t="s">
        <v>124</v>
      </c>
      <c r="C210" s="72" t="s">
        <v>122</v>
      </c>
      <c r="D210" s="72" t="s">
        <v>134</v>
      </c>
      <c r="E210" s="72" t="s">
        <v>283</v>
      </c>
      <c r="F210" s="63">
        <f>F212</f>
        <v>10839363</v>
      </c>
    </row>
    <row r="211" spans="1:6" ht="18.75">
      <c r="A211" s="12" t="s">
        <v>74</v>
      </c>
      <c r="B211" s="62" t="s">
        <v>124</v>
      </c>
      <c r="C211" s="72" t="s">
        <v>122</v>
      </c>
      <c r="D211" s="72" t="s">
        <v>134</v>
      </c>
      <c r="E211" s="72" t="s">
        <v>71</v>
      </c>
      <c r="F211" s="63">
        <f>F212</f>
        <v>10839363</v>
      </c>
    </row>
    <row r="212" spans="1:6" ht="56.25">
      <c r="A212" s="61" t="s">
        <v>75</v>
      </c>
      <c r="B212" s="62" t="s">
        <v>124</v>
      </c>
      <c r="C212" s="72" t="s">
        <v>122</v>
      </c>
      <c r="D212" s="72" t="s">
        <v>134</v>
      </c>
      <c r="E212" s="72" t="s">
        <v>72</v>
      </c>
      <c r="F212" s="63">
        <f>'приложение № 6'!G707</f>
        <v>10839363</v>
      </c>
    </row>
    <row r="213" spans="1:6" ht="75">
      <c r="A213" s="22" t="s">
        <v>53</v>
      </c>
      <c r="B213" s="62" t="s">
        <v>124</v>
      </c>
      <c r="C213" s="72" t="s">
        <v>122</v>
      </c>
      <c r="D213" s="72" t="s">
        <v>252</v>
      </c>
      <c r="E213" s="72" t="s">
        <v>98</v>
      </c>
      <c r="F213" s="63">
        <f>F214</f>
        <v>3032375</v>
      </c>
    </row>
    <row r="214" spans="1:6" ht="37.5">
      <c r="A214" s="61" t="s">
        <v>73</v>
      </c>
      <c r="B214" s="62" t="s">
        <v>124</v>
      </c>
      <c r="C214" s="72" t="s">
        <v>122</v>
      </c>
      <c r="D214" s="72" t="s">
        <v>252</v>
      </c>
      <c r="E214" s="72" t="s">
        <v>283</v>
      </c>
      <c r="F214" s="63">
        <f>F216</f>
        <v>3032375</v>
      </c>
    </row>
    <row r="215" spans="1:6" ht="18.75">
      <c r="A215" s="12" t="s">
        <v>74</v>
      </c>
      <c r="B215" s="62" t="s">
        <v>124</v>
      </c>
      <c r="C215" s="72" t="s">
        <v>122</v>
      </c>
      <c r="D215" s="72" t="s">
        <v>252</v>
      </c>
      <c r="E215" s="72" t="s">
        <v>71</v>
      </c>
      <c r="F215" s="63">
        <f>F216</f>
        <v>3032375</v>
      </c>
    </row>
    <row r="216" spans="1:6" ht="56.25">
      <c r="A216" s="61" t="s">
        <v>75</v>
      </c>
      <c r="B216" s="62" t="s">
        <v>124</v>
      </c>
      <c r="C216" s="72" t="s">
        <v>122</v>
      </c>
      <c r="D216" s="72" t="s">
        <v>252</v>
      </c>
      <c r="E216" s="64" t="s">
        <v>72</v>
      </c>
      <c r="F216" s="63">
        <f>'приложение № 6'!G711</f>
        <v>3032375</v>
      </c>
    </row>
    <row r="217" spans="1:6" ht="18.75">
      <c r="A217" s="65" t="s">
        <v>284</v>
      </c>
      <c r="B217" s="64" t="s">
        <v>124</v>
      </c>
      <c r="C217" s="64" t="s">
        <v>122</v>
      </c>
      <c r="D217" s="62" t="s">
        <v>118</v>
      </c>
      <c r="E217" s="64" t="s">
        <v>98</v>
      </c>
      <c r="F217" s="63">
        <f>F218</f>
        <v>3500</v>
      </c>
    </row>
    <row r="218" spans="1:6" ht="37.5">
      <c r="A218" s="65" t="s">
        <v>70</v>
      </c>
      <c r="B218" s="64" t="s">
        <v>124</v>
      </c>
      <c r="C218" s="64" t="s">
        <v>122</v>
      </c>
      <c r="D218" s="62" t="s">
        <v>216</v>
      </c>
      <c r="E218" s="64" t="s">
        <v>98</v>
      </c>
      <c r="F218" s="63">
        <f>F219</f>
        <v>3500</v>
      </c>
    </row>
    <row r="219" spans="1:6" ht="18.75">
      <c r="A219" s="65" t="s">
        <v>276</v>
      </c>
      <c r="B219" s="64" t="s">
        <v>124</v>
      </c>
      <c r="C219" s="64" t="s">
        <v>122</v>
      </c>
      <c r="D219" s="62" t="s">
        <v>216</v>
      </c>
      <c r="E219" s="64" t="s">
        <v>275</v>
      </c>
      <c r="F219" s="63">
        <f>F220</f>
        <v>3500</v>
      </c>
    </row>
    <row r="220" spans="1:6" ht="37.5">
      <c r="A220" s="39" t="s">
        <v>29</v>
      </c>
      <c r="B220" s="64" t="s">
        <v>124</v>
      </c>
      <c r="C220" s="64" t="s">
        <v>122</v>
      </c>
      <c r="D220" s="62" t="s">
        <v>216</v>
      </c>
      <c r="E220" s="13" t="s">
        <v>28</v>
      </c>
      <c r="F220" s="63">
        <f>'приложение № 6'!G715</f>
        <v>3500</v>
      </c>
    </row>
    <row r="221" spans="1:6" ht="18.75">
      <c r="A221" s="39" t="s">
        <v>15</v>
      </c>
      <c r="B221" s="13" t="s">
        <v>124</v>
      </c>
      <c r="C221" s="13" t="s">
        <v>122</v>
      </c>
      <c r="D221" s="11" t="s">
        <v>17</v>
      </c>
      <c r="E221" s="13" t="s">
        <v>98</v>
      </c>
      <c r="F221" s="179">
        <f>F222+F227</f>
        <v>110943</v>
      </c>
    </row>
    <row r="222" spans="1:6" ht="18.75">
      <c r="A222" s="39" t="s">
        <v>23</v>
      </c>
      <c r="B222" s="13" t="s">
        <v>124</v>
      </c>
      <c r="C222" s="13" t="s">
        <v>122</v>
      </c>
      <c r="D222" s="11" t="s">
        <v>18</v>
      </c>
      <c r="E222" s="13" t="s">
        <v>98</v>
      </c>
      <c r="F222" s="179">
        <f>F223+F225</f>
        <v>25308</v>
      </c>
    </row>
    <row r="223" spans="1:6" ht="56.25">
      <c r="A223" s="1" t="s">
        <v>67</v>
      </c>
      <c r="B223" s="13" t="s">
        <v>124</v>
      </c>
      <c r="C223" s="13" t="s">
        <v>122</v>
      </c>
      <c r="D223" s="11" t="s">
        <v>18</v>
      </c>
      <c r="E223" s="13" t="s">
        <v>274</v>
      </c>
      <c r="F223" s="179">
        <f>F224</f>
        <v>15308</v>
      </c>
    </row>
    <row r="224" spans="1:6" ht="18.75">
      <c r="A224" s="39" t="s">
        <v>30</v>
      </c>
      <c r="B224" s="64" t="s">
        <v>124</v>
      </c>
      <c r="C224" s="64" t="s">
        <v>122</v>
      </c>
      <c r="D224" s="11" t="s">
        <v>18</v>
      </c>
      <c r="E224" s="64" t="s">
        <v>31</v>
      </c>
      <c r="F224" s="179">
        <f>'приложение № 6'!G719</f>
        <v>15308</v>
      </c>
    </row>
    <row r="225" spans="1:6" ht="18.75">
      <c r="A225" s="39" t="s">
        <v>276</v>
      </c>
      <c r="B225" s="13" t="s">
        <v>124</v>
      </c>
      <c r="C225" s="13" t="s">
        <v>122</v>
      </c>
      <c r="D225" s="11" t="s">
        <v>18</v>
      </c>
      <c r="E225" s="13" t="s">
        <v>275</v>
      </c>
      <c r="F225" s="179">
        <f>F226</f>
        <v>10000</v>
      </c>
    </row>
    <row r="226" spans="1:6" ht="37.5">
      <c r="A226" s="39" t="s">
        <v>29</v>
      </c>
      <c r="B226" s="13" t="s">
        <v>124</v>
      </c>
      <c r="C226" s="13" t="s">
        <v>122</v>
      </c>
      <c r="D226" s="11" t="s">
        <v>18</v>
      </c>
      <c r="E226" s="13" t="s">
        <v>28</v>
      </c>
      <c r="F226" s="179">
        <f>'приложение № 6'!G721</f>
        <v>10000</v>
      </c>
    </row>
    <row r="227" spans="1:6" ht="37.5">
      <c r="A227" s="39" t="s">
        <v>24</v>
      </c>
      <c r="B227" s="13" t="s">
        <v>124</v>
      </c>
      <c r="C227" s="13" t="s">
        <v>122</v>
      </c>
      <c r="D227" s="11" t="s">
        <v>19</v>
      </c>
      <c r="E227" s="13" t="s">
        <v>98</v>
      </c>
      <c r="F227" s="179">
        <f>F228</f>
        <v>85635</v>
      </c>
    </row>
    <row r="228" spans="1:6" ht="18.75">
      <c r="A228" s="39" t="s">
        <v>276</v>
      </c>
      <c r="B228" s="13" t="s">
        <v>124</v>
      </c>
      <c r="C228" s="13" t="s">
        <v>122</v>
      </c>
      <c r="D228" s="11" t="s">
        <v>19</v>
      </c>
      <c r="E228" s="13" t="s">
        <v>275</v>
      </c>
      <c r="F228" s="63">
        <f>F229</f>
        <v>85635</v>
      </c>
    </row>
    <row r="229" spans="1:6" ht="37.5">
      <c r="A229" s="39" t="s">
        <v>29</v>
      </c>
      <c r="B229" s="13" t="s">
        <v>124</v>
      </c>
      <c r="C229" s="13" t="s">
        <v>122</v>
      </c>
      <c r="D229" s="11" t="s">
        <v>19</v>
      </c>
      <c r="E229" s="13" t="s">
        <v>28</v>
      </c>
      <c r="F229" s="63">
        <f>'приложение № 6'!G724</f>
        <v>85635</v>
      </c>
    </row>
    <row r="230" spans="1:6" s="237" customFormat="1" ht="18.75">
      <c r="A230" s="25" t="s">
        <v>116</v>
      </c>
      <c r="B230" s="27" t="s">
        <v>106</v>
      </c>
      <c r="C230" s="26" t="s">
        <v>96</v>
      </c>
      <c r="D230" s="26" t="s">
        <v>97</v>
      </c>
      <c r="E230" s="26" t="s">
        <v>98</v>
      </c>
      <c r="F230" s="36">
        <f>F231+F237+F248+F254+F259+F265</f>
        <v>101069491.89</v>
      </c>
    </row>
    <row r="231" spans="1:6" ht="18.75">
      <c r="A231" s="65" t="s">
        <v>331</v>
      </c>
      <c r="B231" s="73" t="s">
        <v>106</v>
      </c>
      <c r="C231" s="64" t="s">
        <v>89</v>
      </c>
      <c r="D231" s="64" t="s">
        <v>97</v>
      </c>
      <c r="E231" s="64" t="s">
        <v>98</v>
      </c>
      <c r="F231" s="63">
        <f>F232</f>
        <v>469700</v>
      </c>
    </row>
    <row r="232" spans="1:6" ht="18.75">
      <c r="A232" s="65" t="s">
        <v>264</v>
      </c>
      <c r="B232" s="73" t="s">
        <v>106</v>
      </c>
      <c r="C232" s="64" t="s">
        <v>89</v>
      </c>
      <c r="D232" s="64" t="s">
        <v>397</v>
      </c>
      <c r="E232" s="64" t="s">
        <v>98</v>
      </c>
      <c r="F232" s="63">
        <f>F233+F235</f>
        <v>469700</v>
      </c>
    </row>
    <row r="233" spans="1:6" ht="56.25">
      <c r="A233" s="66" t="s">
        <v>325</v>
      </c>
      <c r="B233" s="73" t="s">
        <v>106</v>
      </c>
      <c r="C233" s="64" t="s">
        <v>89</v>
      </c>
      <c r="D233" s="64" t="s">
        <v>397</v>
      </c>
      <c r="E233" s="64" t="s">
        <v>274</v>
      </c>
      <c r="F233" s="63">
        <f>F234</f>
        <v>394320</v>
      </c>
    </row>
    <row r="234" spans="1:6" ht="18.75">
      <c r="A234" s="39" t="s">
        <v>30</v>
      </c>
      <c r="B234" s="73" t="s">
        <v>106</v>
      </c>
      <c r="C234" s="64" t="s">
        <v>89</v>
      </c>
      <c r="D234" s="64" t="s">
        <v>397</v>
      </c>
      <c r="E234" s="64" t="s">
        <v>31</v>
      </c>
      <c r="F234" s="63">
        <f>'приложение № 6'!G619</f>
        <v>394320</v>
      </c>
    </row>
    <row r="235" spans="1:6" ht="18.75">
      <c r="A235" s="66" t="s">
        <v>326</v>
      </c>
      <c r="B235" s="73" t="s">
        <v>106</v>
      </c>
      <c r="C235" s="64" t="s">
        <v>89</v>
      </c>
      <c r="D235" s="64" t="s">
        <v>397</v>
      </c>
      <c r="E235" s="64" t="s">
        <v>275</v>
      </c>
      <c r="F235" s="63">
        <f>F236</f>
        <v>75380</v>
      </c>
    </row>
    <row r="236" spans="1:6" ht="37.5">
      <c r="A236" s="39" t="s">
        <v>29</v>
      </c>
      <c r="B236" s="73" t="s">
        <v>106</v>
      </c>
      <c r="C236" s="64" t="s">
        <v>89</v>
      </c>
      <c r="D236" s="64" t="s">
        <v>397</v>
      </c>
      <c r="E236" s="64" t="s">
        <v>28</v>
      </c>
      <c r="F236" s="63">
        <f>'приложение № 6'!G621</f>
        <v>75380</v>
      </c>
    </row>
    <row r="237" spans="1:6" ht="19.5" customHeight="1">
      <c r="A237" s="65" t="s">
        <v>234</v>
      </c>
      <c r="B237" s="64" t="s">
        <v>106</v>
      </c>
      <c r="C237" s="64" t="s">
        <v>119</v>
      </c>
      <c r="D237" s="64" t="s">
        <v>97</v>
      </c>
      <c r="E237" s="64" t="s">
        <v>98</v>
      </c>
      <c r="F237" s="63">
        <f>F238+F243</f>
        <v>153100</v>
      </c>
    </row>
    <row r="238" spans="1:6" ht="18.75">
      <c r="A238" s="65" t="s">
        <v>235</v>
      </c>
      <c r="B238" s="64" t="s">
        <v>106</v>
      </c>
      <c r="C238" s="64" t="s">
        <v>119</v>
      </c>
      <c r="D238" s="64" t="s">
        <v>268</v>
      </c>
      <c r="E238" s="64" t="s">
        <v>98</v>
      </c>
      <c r="F238" s="63">
        <f>F239+F241</f>
        <v>53900</v>
      </c>
    </row>
    <row r="239" spans="1:6" ht="56.25">
      <c r="A239" s="66" t="s">
        <v>325</v>
      </c>
      <c r="B239" s="64" t="s">
        <v>106</v>
      </c>
      <c r="C239" s="64" t="s">
        <v>119</v>
      </c>
      <c r="D239" s="64" t="s">
        <v>268</v>
      </c>
      <c r="E239" s="64" t="s">
        <v>274</v>
      </c>
      <c r="F239" s="63">
        <f>F240</f>
        <v>42960</v>
      </c>
    </row>
    <row r="240" spans="1:6" ht="18.75">
      <c r="A240" s="39" t="s">
        <v>30</v>
      </c>
      <c r="B240" s="64" t="s">
        <v>106</v>
      </c>
      <c r="C240" s="64" t="s">
        <v>119</v>
      </c>
      <c r="D240" s="64" t="s">
        <v>268</v>
      </c>
      <c r="E240" s="64" t="s">
        <v>31</v>
      </c>
      <c r="F240" s="63">
        <f>'приложение № 6'!G625</f>
        <v>42960</v>
      </c>
    </row>
    <row r="241" spans="1:6" ht="18.75">
      <c r="A241" s="66" t="s">
        <v>326</v>
      </c>
      <c r="B241" s="64" t="s">
        <v>106</v>
      </c>
      <c r="C241" s="64" t="s">
        <v>119</v>
      </c>
      <c r="D241" s="64" t="s">
        <v>268</v>
      </c>
      <c r="E241" s="64" t="s">
        <v>275</v>
      </c>
      <c r="F241" s="63">
        <f>F242</f>
        <v>10940</v>
      </c>
    </row>
    <row r="242" spans="1:6" ht="37.5">
      <c r="A242" s="39" t="s">
        <v>29</v>
      </c>
      <c r="B242" s="64" t="s">
        <v>106</v>
      </c>
      <c r="C242" s="64" t="s">
        <v>119</v>
      </c>
      <c r="D242" s="64" t="s">
        <v>268</v>
      </c>
      <c r="E242" s="64" t="s">
        <v>28</v>
      </c>
      <c r="F242" s="63">
        <f>'приложение № 6'!G627</f>
        <v>10940</v>
      </c>
    </row>
    <row r="243" spans="1:6" ht="18.75">
      <c r="A243" s="65" t="s">
        <v>181</v>
      </c>
      <c r="B243" s="64" t="s">
        <v>106</v>
      </c>
      <c r="C243" s="64" t="s">
        <v>119</v>
      </c>
      <c r="D243" s="64" t="s">
        <v>365</v>
      </c>
      <c r="E243" s="64" t="s">
        <v>98</v>
      </c>
      <c r="F243" s="63">
        <f>F244</f>
        <v>99200</v>
      </c>
    </row>
    <row r="244" spans="1:6" ht="18.75">
      <c r="A244" s="65" t="s">
        <v>192</v>
      </c>
      <c r="B244" s="64" t="s">
        <v>106</v>
      </c>
      <c r="C244" s="64" t="s">
        <v>119</v>
      </c>
      <c r="D244" s="64" t="s">
        <v>367</v>
      </c>
      <c r="E244" s="64" t="s">
        <v>98</v>
      </c>
      <c r="F244" s="63">
        <f>F245</f>
        <v>99200</v>
      </c>
    </row>
    <row r="245" spans="1:6" ht="56.25">
      <c r="A245" s="65" t="s">
        <v>271</v>
      </c>
      <c r="B245" s="64" t="s">
        <v>106</v>
      </c>
      <c r="C245" s="64" t="s">
        <v>119</v>
      </c>
      <c r="D245" s="64" t="s">
        <v>372</v>
      </c>
      <c r="E245" s="64" t="s">
        <v>98</v>
      </c>
      <c r="F245" s="63">
        <f>F246</f>
        <v>99200</v>
      </c>
    </row>
    <row r="246" spans="1:6" ht="18.75">
      <c r="A246" s="65" t="s">
        <v>276</v>
      </c>
      <c r="B246" s="64" t="s">
        <v>106</v>
      </c>
      <c r="C246" s="64" t="s">
        <v>119</v>
      </c>
      <c r="D246" s="64" t="s">
        <v>372</v>
      </c>
      <c r="E246" s="64" t="s">
        <v>275</v>
      </c>
      <c r="F246" s="63">
        <f>F247</f>
        <v>99200</v>
      </c>
    </row>
    <row r="247" spans="1:6" ht="37.5">
      <c r="A247" s="39" t="s">
        <v>29</v>
      </c>
      <c r="B247" s="64" t="s">
        <v>106</v>
      </c>
      <c r="C247" s="64" t="s">
        <v>119</v>
      </c>
      <c r="D247" s="64" t="s">
        <v>372</v>
      </c>
      <c r="E247" s="64" t="s">
        <v>28</v>
      </c>
      <c r="F247" s="63">
        <f>'приложение № 6'!G836</f>
        <v>99200</v>
      </c>
    </row>
    <row r="248" spans="1:6" ht="18.75">
      <c r="A248" s="71" t="s">
        <v>177</v>
      </c>
      <c r="B248" s="62" t="s">
        <v>106</v>
      </c>
      <c r="C248" s="72" t="s">
        <v>110</v>
      </c>
      <c r="D248" s="72" t="s">
        <v>97</v>
      </c>
      <c r="E248" s="72" t="s">
        <v>98</v>
      </c>
      <c r="F248" s="177">
        <f>F249</f>
        <v>18410106</v>
      </c>
    </row>
    <row r="249" spans="1:6" ht="18.75">
      <c r="A249" s="74" t="s">
        <v>178</v>
      </c>
      <c r="B249" s="62" t="s">
        <v>106</v>
      </c>
      <c r="C249" s="72" t="s">
        <v>110</v>
      </c>
      <c r="D249" s="64" t="s">
        <v>373</v>
      </c>
      <c r="E249" s="72" t="s">
        <v>98</v>
      </c>
      <c r="F249" s="177">
        <f>F250</f>
        <v>18410106</v>
      </c>
    </row>
    <row r="250" spans="1:6" ht="18.75">
      <c r="A250" s="74" t="s">
        <v>133</v>
      </c>
      <c r="B250" s="62" t="s">
        <v>106</v>
      </c>
      <c r="C250" s="72" t="s">
        <v>110</v>
      </c>
      <c r="D250" s="72" t="s">
        <v>179</v>
      </c>
      <c r="E250" s="72" t="s">
        <v>98</v>
      </c>
      <c r="F250" s="178">
        <f>F251</f>
        <v>18410106</v>
      </c>
    </row>
    <row r="251" spans="1:6" ht="37.5">
      <c r="A251" s="61" t="s">
        <v>73</v>
      </c>
      <c r="B251" s="62" t="s">
        <v>106</v>
      </c>
      <c r="C251" s="72" t="s">
        <v>110</v>
      </c>
      <c r="D251" s="72" t="s">
        <v>179</v>
      </c>
      <c r="E251" s="72" t="s">
        <v>283</v>
      </c>
      <c r="F251" s="177">
        <f>F252</f>
        <v>18410106</v>
      </c>
    </row>
    <row r="252" spans="1:6" ht="18.75">
      <c r="A252" s="61" t="s">
        <v>74</v>
      </c>
      <c r="B252" s="62" t="s">
        <v>106</v>
      </c>
      <c r="C252" s="72" t="s">
        <v>110</v>
      </c>
      <c r="D252" s="72" t="s">
        <v>179</v>
      </c>
      <c r="E252" s="72" t="s">
        <v>71</v>
      </c>
      <c r="F252" s="177">
        <f>F253</f>
        <v>18410106</v>
      </c>
    </row>
    <row r="253" spans="1:6" ht="56.25">
      <c r="A253" s="61" t="s">
        <v>75</v>
      </c>
      <c r="B253" s="62" t="s">
        <v>106</v>
      </c>
      <c r="C253" s="72" t="s">
        <v>110</v>
      </c>
      <c r="D253" s="72" t="s">
        <v>179</v>
      </c>
      <c r="E253" s="72" t="s">
        <v>72</v>
      </c>
      <c r="F253" s="177">
        <f>'приложение № 6'!G842</f>
        <v>18410106</v>
      </c>
    </row>
    <row r="254" spans="1:6" ht="18.75">
      <c r="A254" s="65" t="s">
        <v>187</v>
      </c>
      <c r="B254" s="73" t="s">
        <v>106</v>
      </c>
      <c r="C254" s="73" t="s">
        <v>140</v>
      </c>
      <c r="D254" s="64" t="s">
        <v>97</v>
      </c>
      <c r="E254" s="64" t="s">
        <v>98</v>
      </c>
      <c r="F254" s="63">
        <f>F255</f>
        <v>31532662.89</v>
      </c>
    </row>
    <row r="255" spans="1:6" ht="18.75">
      <c r="A255" s="65" t="s">
        <v>141</v>
      </c>
      <c r="B255" s="64" t="s">
        <v>106</v>
      </c>
      <c r="C255" s="64" t="s">
        <v>140</v>
      </c>
      <c r="D255" s="64" t="s">
        <v>142</v>
      </c>
      <c r="E255" s="64" t="s">
        <v>98</v>
      </c>
      <c r="F255" s="63">
        <f>F256</f>
        <v>31532662.89</v>
      </c>
    </row>
    <row r="256" spans="1:6" ht="18.75">
      <c r="A256" s="65" t="s">
        <v>143</v>
      </c>
      <c r="B256" s="64" t="s">
        <v>106</v>
      </c>
      <c r="C256" s="64" t="s">
        <v>140</v>
      </c>
      <c r="D256" s="64" t="s">
        <v>144</v>
      </c>
      <c r="E256" s="64" t="s">
        <v>98</v>
      </c>
      <c r="F256" s="63">
        <f>F257</f>
        <v>31532662.89</v>
      </c>
    </row>
    <row r="257" spans="1:6" ht="18.75">
      <c r="A257" s="61" t="s">
        <v>279</v>
      </c>
      <c r="B257" s="64" t="s">
        <v>106</v>
      </c>
      <c r="C257" s="64" t="s">
        <v>140</v>
      </c>
      <c r="D257" s="64" t="s">
        <v>144</v>
      </c>
      <c r="E257" s="64" t="s">
        <v>280</v>
      </c>
      <c r="F257" s="63">
        <f>F258</f>
        <v>31532662.89</v>
      </c>
    </row>
    <row r="258" spans="1:6" ht="37.5">
      <c r="A258" s="61" t="s">
        <v>66</v>
      </c>
      <c r="B258" s="64" t="s">
        <v>106</v>
      </c>
      <c r="C258" s="64" t="s">
        <v>140</v>
      </c>
      <c r="D258" s="64" t="s">
        <v>144</v>
      </c>
      <c r="E258" s="64" t="s">
        <v>65</v>
      </c>
      <c r="F258" s="63">
        <f>'приложение № 6'!G851</f>
        <v>31532662.89</v>
      </c>
    </row>
    <row r="259" spans="1:6" ht="18.75">
      <c r="A259" s="61" t="s">
        <v>348</v>
      </c>
      <c r="B259" s="64" t="s">
        <v>106</v>
      </c>
      <c r="C259" s="64" t="s">
        <v>122</v>
      </c>
      <c r="D259" s="64" t="s">
        <v>97</v>
      </c>
      <c r="E259" s="64" t="s">
        <v>98</v>
      </c>
      <c r="F259" s="63">
        <f>F260</f>
        <v>47693855</v>
      </c>
    </row>
    <row r="260" spans="1:6" ht="37.5">
      <c r="A260" s="65" t="s">
        <v>183</v>
      </c>
      <c r="B260" s="64" t="s">
        <v>106</v>
      </c>
      <c r="C260" s="64" t="s">
        <v>122</v>
      </c>
      <c r="D260" s="64" t="s">
        <v>374</v>
      </c>
      <c r="E260" s="64" t="s">
        <v>98</v>
      </c>
      <c r="F260" s="63">
        <f>F261+F263</f>
        <v>47693855</v>
      </c>
    </row>
    <row r="261" spans="1:6" ht="18.75">
      <c r="A261" s="65" t="s">
        <v>276</v>
      </c>
      <c r="B261" s="64" t="s">
        <v>106</v>
      </c>
      <c r="C261" s="64" t="s">
        <v>122</v>
      </c>
      <c r="D261" s="64" t="s">
        <v>374</v>
      </c>
      <c r="E261" s="64" t="s">
        <v>275</v>
      </c>
      <c r="F261" s="63">
        <f>F262</f>
        <v>22129141</v>
      </c>
    </row>
    <row r="262" spans="1:6" ht="37.5">
      <c r="A262" s="39" t="s">
        <v>29</v>
      </c>
      <c r="B262" s="64" t="s">
        <v>106</v>
      </c>
      <c r="C262" s="64" t="s">
        <v>122</v>
      </c>
      <c r="D262" s="64" t="s">
        <v>374</v>
      </c>
      <c r="E262" s="64" t="s">
        <v>28</v>
      </c>
      <c r="F262" s="63">
        <f>'приложение № 6'!G855</f>
        <v>22129141</v>
      </c>
    </row>
    <row r="263" spans="1:6" ht="18.75">
      <c r="A263" s="61" t="s">
        <v>279</v>
      </c>
      <c r="B263" s="64" t="s">
        <v>106</v>
      </c>
      <c r="C263" s="64" t="s">
        <v>122</v>
      </c>
      <c r="D263" s="64" t="s">
        <v>374</v>
      </c>
      <c r="E263" s="64" t="s">
        <v>280</v>
      </c>
      <c r="F263" s="63">
        <f>F264</f>
        <v>25564714</v>
      </c>
    </row>
    <row r="264" spans="1:6" ht="37.5">
      <c r="A264" s="61" t="s">
        <v>66</v>
      </c>
      <c r="B264" s="64" t="s">
        <v>106</v>
      </c>
      <c r="C264" s="64" t="s">
        <v>122</v>
      </c>
      <c r="D264" s="64" t="s">
        <v>374</v>
      </c>
      <c r="E264" s="64" t="s">
        <v>65</v>
      </c>
      <c r="F264" s="63">
        <f>'приложение № 6'!G857</f>
        <v>25564714</v>
      </c>
    </row>
    <row r="265" spans="1:6" ht="18.75">
      <c r="A265" s="65" t="s">
        <v>117</v>
      </c>
      <c r="B265" s="64" t="s">
        <v>106</v>
      </c>
      <c r="C265" s="64" t="s">
        <v>112</v>
      </c>
      <c r="D265" s="64" t="s">
        <v>97</v>
      </c>
      <c r="E265" s="64" t="s">
        <v>98</v>
      </c>
      <c r="F265" s="63">
        <f>F272+F278+F266+F281</f>
        <v>2810068</v>
      </c>
    </row>
    <row r="266" spans="1:6" ht="18.75">
      <c r="A266" s="65" t="s">
        <v>145</v>
      </c>
      <c r="B266" s="64" t="s">
        <v>106</v>
      </c>
      <c r="C266" s="64" t="s">
        <v>112</v>
      </c>
      <c r="D266" s="64" t="s">
        <v>375</v>
      </c>
      <c r="E266" s="64" t="s">
        <v>98</v>
      </c>
      <c r="F266" s="63">
        <f>F267</f>
        <v>683999</v>
      </c>
    </row>
    <row r="267" spans="1:6" ht="18.75">
      <c r="A267" s="65" t="s">
        <v>146</v>
      </c>
      <c r="B267" s="64" t="s">
        <v>106</v>
      </c>
      <c r="C267" s="64" t="s">
        <v>112</v>
      </c>
      <c r="D267" s="64" t="s">
        <v>147</v>
      </c>
      <c r="E267" s="64" t="s">
        <v>98</v>
      </c>
      <c r="F267" s="63">
        <f>F268+F270</f>
        <v>683999</v>
      </c>
    </row>
    <row r="268" spans="1:6" ht="18.75">
      <c r="A268" s="35" t="s">
        <v>276</v>
      </c>
      <c r="B268" s="64" t="s">
        <v>106</v>
      </c>
      <c r="C268" s="64" t="s">
        <v>112</v>
      </c>
      <c r="D268" s="64" t="s">
        <v>147</v>
      </c>
      <c r="E268" s="64" t="s">
        <v>275</v>
      </c>
      <c r="F268" s="63">
        <f>F269</f>
        <v>673999</v>
      </c>
    </row>
    <row r="269" spans="1:6" ht="37.5">
      <c r="A269" s="39" t="s">
        <v>29</v>
      </c>
      <c r="B269" s="64" t="s">
        <v>106</v>
      </c>
      <c r="C269" s="64" t="s">
        <v>112</v>
      </c>
      <c r="D269" s="64" t="s">
        <v>147</v>
      </c>
      <c r="E269" s="64" t="s">
        <v>28</v>
      </c>
      <c r="F269" s="63">
        <f>'приложение № 6'!G808</f>
        <v>673999</v>
      </c>
    </row>
    <row r="270" spans="1:6" ht="18.75">
      <c r="A270" s="67" t="s">
        <v>279</v>
      </c>
      <c r="B270" s="64" t="s">
        <v>106</v>
      </c>
      <c r="C270" s="64" t="s">
        <v>112</v>
      </c>
      <c r="D270" s="64" t="s">
        <v>147</v>
      </c>
      <c r="E270" s="64" t="s">
        <v>280</v>
      </c>
      <c r="F270" s="63">
        <f>F271</f>
        <v>10000</v>
      </c>
    </row>
    <row r="271" spans="1:6" ht="18.75">
      <c r="A271" s="67" t="s">
        <v>282</v>
      </c>
      <c r="B271" s="64" t="s">
        <v>106</v>
      </c>
      <c r="C271" s="64" t="s">
        <v>112</v>
      </c>
      <c r="D271" s="64" t="s">
        <v>147</v>
      </c>
      <c r="E271" s="64" t="s">
        <v>281</v>
      </c>
      <c r="F271" s="63">
        <f>'приложение № 6'!G810</f>
        <v>10000</v>
      </c>
    </row>
    <row r="272" spans="1:6" ht="18.75">
      <c r="A272" s="65" t="s">
        <v>284</v>
      </c>
      <c r="B272" s="64" t="s">
        <v>106</v>
      </c>
      <c r="C272" s="64" t="s">
        <v>112</v>
      </c>
      <c r="D272" s="62" t="s">
        <v>118</v>
      </c>
      <c r="E272" s="72" t="s">
        <v>98</v>
      </c>
      <c r="F272" s="63">
        <f>F273</f>
        <v>875000</v>
      </c>
    </row>
    <row r="273" spans="1:6" ht="37.5">
      <c r="A273" s="61" t="s">
        <v>64</v>
      </c>
      <c r="B273" s="64" t="s">
        <v>106</v>
      </c>
      <c r="C273" s="64" t="s">
        <v>112</v>
      </c>
      <c r="D273" s="62" t="s">
        <v>363</v>
      </c>
      <c r="E273" s="72" t="s">
        <v>98</v>
      </c>
      <c r="F273" s="63">
        <f>F274+F276</f>
        <v>875000</v>
      </c>
    </row>
    <row r="274" spans="1:6" ht="18.75">
      <c r="A274" s="65" t="s">
        <v>276</v>
      </c>
      <c r="B274" s="64" t="s">
        <v>106</v>
      </c>
      <c r="C274" s="64" t="s">
        <v>112</v>
      </c>
      <c r="D274" s="62" t="s">
        <v>363</v>
      </c>
      <c r="E274" s="64" t="s">
        <v>275</v>
      </c>
      <c r="F274" s="63">
        <f>F275</f>
        <v>83000</v>
      </c>
    </row>
    <row r="275" spans="1:6" ht="37.5">
      <c r="A275" s="39" t="s">
        <v>29</v>
      </c>
      <c r="B275" s="64" t="s">
        <v>106</v>
      </c>
      <c r="C275" s="64" t="s">
        <v>112</v>
      </c>
      <c r="D275" s="62" t="s">
        <v>363</v>
      </c>
      <c r="E275" s="64" t="s">
        <v>28</v>
      </c>
      <c r="F275" s="63">
        <f>'приложение № 6'!G632</f>
        <v>83000</v>
      </c>
    </row>
    <row r="276" spans="1:6" ht="18.75">
      <c r="A276" s="65" t="s">
        <v>279</v>
      </c>
      <c r="B276" s="64" t="s">
        <v>106</v>
      </c>
      <c r="C276" s="64" t="s">
        <v>112</v>
      </c>
      <c r="D276" s="62" t="s">
        <v>363</v>
      </c>
      <c r="E276" s="64" t="s">
        <v>280</v>
      </c>
      <c r="F276" s="63">
        <f>F277</f>
        <v>792000</v>
      </c>
    </row>
    <row r="277" spans="1:6" ht="37.5">
      <c r="A277" s="65" t="s">
        <v>66</v>
      </c>
      <c r="B277" s="64" t="s">
        <v>106</v>
      </c>
      <c r="C277" s="64" t="s">
        <v>112</v>
      </c>
      <c r="D277" s="62" t="s">
        <v>363</v>
      </c>
      <c r="E277" s="64" t="s">
        <v>65</v>
      </c>
      <c r="F277" s="63">
        <f>'приложение № 6'!G634</f>
        <v>792000</v>
      </c>
    </row>
    <row r="278" spans="1:6" s="251" customFormat="1" ht="18.75" hidden="1">
      <c r="A278" s="254" t="s">
        <v>332</v>
      </c>
      <c r="B278" s="252" t="s">
        <v>106</v>
      </c>
      <c r="C278" s="252" t="s">
        <v>112</v>
      </c>
      <c r="D278" s="253" t="s">
        <v>333</v>
      </c>
      <c r="E278" s="252" t="s">
        <v>98</v>
      </c>
      <c r="F278" s="250">
        <f>F279</f>
        <v>0</v>
      </c>
    </row>
    <row r="279" spans="1:6" s="251" customFormat="1" ht="37.5" hidden="1">
      <c r="A279" s="249" t="s">
        <v>73</v>
      </c>
      <c r="B279" s="252" t="s">
        <v>106</v>
      </c>
      <c r="C279" s="252" t="s">
        <v>112</v>
      </c>
      <c r="D279" s="253" t="s">
        <v>333</v>
      </c>
      <c r="E279" s="252" t="s">
        <v>283</v>
      </c>
      <c r="F279" s="250">
        <f>F280</f>
        <v>0</v>
      </c>
    </row>
    <row r="280" spans="1:6" s="251" customFormat="1" ht="37.5" hidden="1">
      <c r="A280" s="254" t="s">
        <v>322</v>
      </c>
      <c r="B280" s="252" t="s">
        <v>106</v>
      </c>
      <c r="C280" s="252" t="s">
        <v>112</v>
      </c>
      <c r="D280" s="253" t="s">
        <v>333</v>
      </c>
      <c r="E280" s="252" t="s">
        <v>334</v>
      </c>
      <c r="F280" s="250">
        <f>'приложение № 6'!G637</f>
        <v>0</v>
      </c>
    </row>
    <row r="281" spans="1:6" ht="18.75">
      <c r="A281" s="61" t="s">
        <v>239</v>
      </c>
      <c r="B281" s="64" t="s">
        <v>106</v>
      </c>
      <c r="C281" s="64" t="s">
        <v>112</v>
      </c>
      <c r="D281" s="62" t="s">
        <v>240</v>
      </c>
      <c r="E281" s="64" t="s">
        <v>98</v>
      </c>
      <c r="F281" s="63">
        <f>F282</f>
        <v>1251069</v>
      </c>
    </row>
    <row r="282" spans="1:6" ht="37.5">
      <c r="A282" s="61" t="s">
        <v>73</v>
      </c>
      <c r="B282" s="64" t="s">
        <v>106</v>
      </c>
      <c r="C282" s="64" t="s">
        <v>112</v>
      </c>
      <c r="D282" s="62" t="s">
        <v>240</v>
      </c>
      <c r="E282" s="64" t="s">
        <v>283</v>
      </c>
      <c r="F282" s="63">
        <f>F283</f>
        <v>1251069</v>
      </c>
    </row>
    <row r="283" spans="1:6" ht="18.75">
      <c r="A283" s="61" t="s">
        <v>289</v>
      </c>
      <c r="B283" s="64" t="s">
        <v>106</v>
      </c>
      <c r="C283" s="64" t="s">
        <v>112</v>
      </c>
      <c r="D283" s="62" t="s">
        <v>240</v>
      </c>
      <c r="E283" s="64" t="s">
        <v>285</v>
      </c>
      <c r="F283" s="63">
        <f>F284</f>
        <v>1251069</v>
      </c>
    </row>
    <row r="284" spans="1:6" ht="56.25">
      <c r="A284" s="61" t="s">
        <v>290</v>
      </c>
      <c r="B284" s="64" t="s">
        <v>106</v>
      </c>
      <c r="C284" s="64" t="s">
        <v>112</v>
      </c>
      <c r="D284" s="62" t="s">
        <v>240</v>
      </c>
      <c r="E284" s="64" t="s">
        <v>286</v>
      </c>
      <c r="F284" s="63">
        <f>'приложение № 6'!G641</f>
        <v>1251069</v>
      </c>
    </row>
    <row r="285" spans="1:6" s="237" customFormat="1" ht="18.75">
      <c r="A285" s="25" t="s">
        <v>148</v>
      </c>
      <c r="B285" s="27" t="s">
        <v>119</v>
      </c>
      <c r="C285" s="26" t="s">
        <v>96</v>
      </c>
      <c r="D285" s="26" t="s">
        <v>97</v>
      </c>
      <c r="E285" s="26" t="s">
        <v>98</v>
      </c>
      <c r="F285" s="36">
        <f>F286+F298+F309+F328</f>
        <v>180205146.19</v>
      </c>
    </row>
    <row r="286" spans="1:6" ht="18.75">
      <c r="A286" s="65" t="s">
        <v>149</v>
      </c>
      <c r="B286" s="73" t="s">
        <v>119</v>
      </c>
      <c r="C286" s="73" t="s">
        <v>89</v>
      </c>
      <c r="D286" s="64" t="s">
        <v>97</v>
      </c>
      <c r="E286" s="64" t="s">
        <v>98</v>
      </c>
      <c r="F286" s="63">
        <f>F287+F294</f>
        <v>2740335.13</v>
      </c>
    </row>
    <row r="287" spans="1:6" ht="18.75">
      <c r="A287" s="65" t="s">
        <v>188</v>
      </c>
      <c r="B287" s="73" t="s">
        <v>119</v>
      </c>
      <c r="C287" s="73" t="s">
        <v>89</v>
      </c>
      <c r="D287" s="64" t="s">
        <v>349</v>
      </c>
      <c r="E287" s="64" t="s">
        <v>98</v>
      </c>
      <c r="F287" s="63">
        <f>F288+F291</f>
        <v>2683692</v>
      </c>
    </row>
    <row r="288" spans="1:6" ht="37.5">
      <c r="A288" s="65" t="s">
        <v>520</v>
      </c>
      <c r="B288" s="64" t="s">
        <v>119</v>
      </c>
      <c r="C288" s="64" t="s">
        <v>89</v>
      </c>
      <c r="D288" s="64" t="s">
        <v>522</v>
      </c>
      <c r="E288" s="13" t="s">
        <v>98</v>
      </c>
      <c r="F288" s="63">
        <f>F289</f>
        <v>2651472</v>
      </c>
    </row>
    <row r="289" spans="1:6" ht="18.75">
      <c r="A289" s="1" t="s">
        <v>276</v>
      </c>
      <c r="B289" s="64" t="s">
        <v>119</v>
      </c>
      <c r="C289" s="64" t="s">
        <v>89</v>
      </c>
      <c r="D289" s="64" t="s">
        <v>522</v>
      </c>
      <c r="E289" s="13" t="s">
        <v>275</v>
      </c>
      <c r="F289" s="63">
        <f>F290</f>
        <v>2651472</v>
      </c>
    </row>
    <row r="290" spans="1:6" ht="37.5">
      <c r="A290" s="39" t="s">
        <v>29</v>
      </c>
      <c r="B290" s="64" t="s">
        <v>119</v>
      </c>
      <c r="C290" s="64" t="s">
        <v>89</v>
      </c>
      <c r="D290" s="64" t="s">
        <v>522</v>
      </c>
      <c r="E290" s="13" t="s">
        <v>28</v>
      </c>
      <c r="F290" s="63">
        <f>'приложение № 6'!G816</f>
        <v>2651472</v>
      </c>
    </row>
    <row r="291" spans="1:6" ht="18.75">
      <c r="A291" s="65" t="s">
        <v>189</v>
      </c>
      <c r="B291" s="73" t="s">
        <v>119</v>
      </c>
      <c r="C291" s="73" t="s">
        <v>89</v>
      </c>
      <c r="D291" s="64" t="s">
        <v>376</v>
      </c>
      <c r="E291" s="64" t="s">
        <v>98</v>
      </c>
      <c r="F291" s="63">
        <f>F292</f>
        <v>32220</v>
      </c>
    </row>
    <row r="292" spans="1:6" ht="18.75">
      <c r="A292" s="65" t="s">
        <v>276</v>
      </c>
      <c r="B292" s="73" t="s">
        <v>119</v>
      </c>
      <c r="C292" s="73" t="s">
        <v>89</v>
      </c>
      <c r="D292" s="64" t="s">
        <v>376</v>
      </c>
      <c r="E292" s="64" t="s">
        <v>275</v>
      </c>
      <c r="F292" s="63">
        <f>F293</f>
        <v>32220</v>
      </c>
    </row>
    <row r="293" spans="1:6" ht="37.5">
      <c r="A293" s="39" t="s">
        <v>29</v>
      </c>
      <c r="B293" s="73" t="s">
        <v>119</v>
      </c>
      <c r="C293" s="73" t="s">
        <v>89</v>
      </c>
      <c r="D293" s="64" t="s">
        <v>376</v>
      </c>
      <c r="E293" s="64" t="s">
        <v>28</v>
      </c>
      <c r="F293" s="63">
        <f>'приложение № 6'!G866</f>
        <v>32220</v>
      </c>
    </row>
    <row r="294" spans="1:6" ht="18.75">
      <c r="A294" s="65" t="s">
        <v>284</v>
      </c>
      <c r="B294" s="73" t="s">
        <v>119</v>
      </c>
      <c r="C294" s="73" t="s">
        <v>89</v>
      </c>
      <c r="D294" s="64" t="s">
        <v>118</v>
      </c>
      <c r="E294" s="64" t="s">
        <v>98</v>
      </c>
      <c r="F294" s="63">
        <f>F295</f>
        <v>56643.13</v>
      </c>
    </row>
    <row r="295" spans="1:6" ht="37.5">
      <c r="A295" s="65" t="s">
        <v>76</v>
      </c>
      <c r="B295" s="62" t="s">
        <v>119</v>
      </c>
      <c r="C295" s="72" t="s">
        <v>89</v>
      </c>
      <c r="D295" s="64" t="s">
        <v>222</v>
      </c>
      <c r="E295" s="64" t="s">
        <v>98</v>
      </c>
      <c r="F295" s="63">
        <f>F296</f>
        <v>56643.13</v>
      </c>
    </row>
    <row r="296" spans="1:6" ht="18.75">
      <c r="A296" s="65" t="s">
        <v>276</v>
      </c>
      <c r="B296" s="62" t="s">
        <v>119</v>
      </c>
      <c r="C296" s="72" t="s">
        <v>89</v>
      </c>
      <c r="D296" s="64" t="s">
        <v>222</v>
      </c>
      <c r="E296" s="64" t="s">
        <v>275</v>
      </c>
      <c r="F296" s="63">
        <f>F297</f>
        <v>56643.13</v>
      </c>
    </row>
    <row r="297" spans="1:6" ht="37.5">
      <c r="A297" s="39" t="s">
        <v>29</v>
      </c>
      <c r="B297" s="62" t="s">
        <v>119</v>
      </c>
      <c r="C297" s="72" t="s">
        <v>89</v>
      </c>
      <c r="D297" s="64" t="s">
        <v>222</v>
      </c>
      <c r="E297" s="64" t="s">
        <v>28</v>
      </c>
      <c r="F297" s="63">
        <f>'приложение № 6'!G870</f>
        <v>56643.13</v>
      </c>
    </row>
    <row r="298" spans="1:6" ht="18.75">
      <c r="A298" s="65" t="s">
        <v>180</v>
      </c>
      <c r="B298" s="64" t="s">
        <v>119</v>
      </c>
      <c r="C298" s="64" t="s">
        <v>101</v>
      </c>
      <c r="D298" s="64" t="s">
        <v>97</v>
      </c>
      <c r="E298" s="64" t="s">
        <v>98</v>
      </c>
      <c r="F298" s="63">
        <f>F299+F305</f>
        <v>6918215.86</v>
      </c>
    </row>
    <row r="299" spans="1:6" ht="18.75">
      <c r="A299" s="65" t="s">
        <v>190</v>
      </c>
      <c r="B299" s="64" t="s">
        <v>119</v>
      </c>
      <c r="C299" s="64" t="s">
        <v>101</v>
      </c>
      <c r="D299" s="64" t="s">
        <v>377</v>
      </c>
      <c r="E299" s="64" t="s">
        <v>98</v>
      </c>
      <c r="F299" s="63">
        <f>F300</f>
        <v>677269.99</v>
      </c>
    </row>
    <row r="300" spans="1:6" ht="18.75">
      <c r="A300" s="65" t="s">
        <v>191</v>
      </c>
      <c r="B300" s="64" t="s">
        <v>119</v>
      </c>
      <c r="C300" s="64" t="s">
        <v>101</v>
      </c>
      <c r="D300" s="64" t="s">
        <v>378</v>
      </c>
      <c r="E300" s="64" t="s">
        <v>98</v>
      </c>
      <c r="F300" s="63">
        <f>F301+F304</f>
        <v>677269.99</v>
      </c>
    </row>
    <row r="301" spans="1:6" ht="18.75">
      <c r="A301" s="65" t="s">
        <v>276</v>
      </c>
      <c r="B301" s="64" t="s">
        <v>119</v>
      </c>
      <c r="C301" s="64" t="s">
        <v>101</v>
      </c>
      <c r="D301" s="64" t="s">
        <v>378</v>
      </c>
      <c r="E301" s="64" t="s">
        <v>275</v>
      </c>
      <c r="F301" s="63">
        <f>F302</f>
        <v>677269.99</v>
      </c>
    </row>
    <row r="302" spans="1:6" ht="37.5">
      <c r="A302" s="39" t="s">
        <v>29</v>
      </c>
      <c r="B302" s="64" t="s">
        <v>119</v>
      </c>
      <c r="C302" s="64" t="s">
        <v>101</v>
      </c>
      <c r="D302" s="64" t="s">
        <v>378</v>
      </c>
      <c r="E302" s="64" t="s">
        <v>28</v>
      </c>
      <c r="F302" s="63">
        <f>'приложение № 6'!G875</f>
        <v>677269.99</v>
      </c>
    </row>
    <row r="303" spans="1:6" s="251" customFormat="1" ht="18.75" hidden="1">
      <c r="A303" s="254" t="s">
        <v>279</v>
      </c>
      <c r="B303" s="240" t="s">
        <v>119</v>
      </c>
      <c r="C303" s="240" t="s">
        <v>101</v>
      </c>
      <c r="D303" s="240" t="s">
        <v>378</v>
      </c>
      <c r="E303" s="252" t="s">
        <v>280</v>
      </c>
      <c r="F303" s="250">
        <f>F304</f>
        <v>0</v>
      </c>
    </row>
    <row r="304" spans="1:6" s="251" customFormat="1" ht="46.5" customHeight="1" hidden="1">
      <c r="A304" s="201" t="s">
        <v>66</v>
      </c>
      <c r="B304" s="240" t="s">
        <v>119</v>
      </c>
      <c r="C304" s="240" t="s">
        <v>101</v>
      </c>
      <c r="D304" s="240" t="s">
        <v>378</v>
      </c>
      <c r="E304" s="240" t="s">
        <v>65</v>
      </c>
      <c r="F304" s="250">
        <f>'приложение № 6'!G877</f>
        <v>0</v>
      </c>
    </row>
    <row r="305" spans="1:6" ht="18.75">
      <c r="A305" s="65" t="s">
        <v>284</v>
      </c>
      <c r="B305" s="73" t="s">
        <v>119</v>
      </c>
      <c r="C305" s="64" t="s">
        <v>101</v>
      </c>
      <c r="D305" s="64" t="s">
        <v>118</v>
      </c>
      <c r="E305" s="64" t="s">
        <v>98</v>
      </c>
      <c r="F305" s="63">
        <f>F306</f>
        <v>6240945.87</v>
      </c>
    </row>
    <row r="306" spans="1:6" ht="37.5">
      <c r="A306" s="65" t="s">
        <v>76</v>
      </c>
      <c r="B306" s="64" t="s">
        <v>119</v>
      </c>
      <c r="C306" s="64" t="s">
        <v>101</v>
      </c>
      <c r="D306" s="64" t="s">
        <v>222</v>
      </c>
      <c r="E306" s="64" t="s">
        <v>98</v>
      </c>
      <c r="F306" s="63">
        <f>F307</f>
        <v>6240945.87</v>
      </c>
    </row>
    <row r="307" spans="1:6" ht="18.75">
      <c r="A307" s="65" t="s">
        <v>279</v>
      </c>
      <c r="B307" s="64" t="s">
        <v>119</v>
      </c>
      <c r="C307" s="64" t="s">
        <v>101</v>
      </c>
      <c r="D307" s="64" t="s">
        <v>222</v>
      </c>
      <c r="E307" s="64" t="s">
        <v>280</v>
      </c>
      <c r="F307" s="63">
        <f>F308</f>
        <v>6240945.87</v>
      </c>
    </row>
    <row r="308" spans="1:6" ht="37.5">
      <c r="A308" s="65" t="s">
        <v>66</v>
      </c>
      <c r="B308" s="64" t="s">
        <v>119</v>
      </c>
      <c r="C308" s="64" t="s">
        <v>101</v>
      </c>
      <c r="D308" s="64" t="s">
        <v>222</v>
      </c>
      <c r="E308" s="64" t="s">
        <v>65</v>
      </c>
      <c r="F308" s="63">
        <f>'приложение № 6'!G881</f>
        <v>6240945.87</v>
      </c>
    </row>
    <row r="309" spans="1:6" ht="18.75">
      <c r="A309" s="65" t="s">
        <v>181</v>
      </c>
      <c r="B309" s="64" t="s">
        <v>119</v>
      </c>
      <c r="C309" s="64" t="s">
        <v>124</v>
      </c>
      <c r="D309" s="64" t="s">
        <v>97</v>
      </c>
      <c r="E309" s="64" t="s">
        <v>98</v>
      </c>
      <c r="F309" s="63">
        <f>F310</f>
        <v>113830969.12</v>
      </c>
    </row>
    <row r="310" spans="1:6" ht="18.75">
      <c r="A310" s="65" t="s">
        <v>181</v>
      </c>
      <c r="B310" s="64" t="s">
        <v>119</v>
      </c>
      <c r="C310" s="64" t="s">
        <v>124</v>
      </c>
      <c r="D310" s="64" t="s">
        <v>365</v>
      </c>
      <c r="E310" s="64" t="s">
        <v>98</v>
      </c>
      <c r="F310" s="63">
        <f>F311+F314+F317+F321</f>
        <v>113830969.12</v>
      </c>
    </row>
    <row r="311" spans="1:6" ht="18.75">
      <c r="A311" s="65" t="s">
        <v>182</v>
      </c>
      <c r="B311" s="64" t="s">
        <v>119</v>
      </c>
      <c r="C311" s="64" t="s">
        <v>124</v>
      </c>
      <c r="D311" s="64" t="s">
        <v>366</v>
      </c>
      <c r="E311" s="64" t="s">
        <v>98</v>
      </c>
      <c r="F311" s="63">
        <f>F312</f>
        <v>13467773.75</v>
      </c>
    </row>
    <row r="312" spans="1:6" ht="18.75">
      <c r="A312" s="65" t="s">
        <v>276</v>
      </c>
      <c r="B312" s="64" t="s">
        <v>119</v>
      </c>
      <c r="C312" s="64" t="s">
        <v>124</v>
      </c>
      <c r="D312" s="64" t="s">
        <v>366</v>
      </c>
      <c r="E312" s="64" t="s">
        <v>275</v>
      </c>
      <c r="F312" s="63">
        <f>F313</f>
        <v>13467773.75</v>
      </c>
    </row>
    <row r="313" spans="1:6" ht="37.5">
      <c r="A313" s="39" t="s">
        <v>29</v>
      </c>
      <c r="B313" s="64" t="s">
        <v>119</v>
      </c>
      <c r="C313" s="64" t="s">
        <v>124</v>
      </c>
      <c r="D313" s="64" t="s">
        <v>366</v>
      </c>
      <c r="E313" s="64" t="s">
        <v>28</v>
      </c>
      <c r="F313" s="63">
        <f>'приложение № 6'!G886</f>
        <v>13467773.75</v>
      </c>
    </row>
    <row r="314" spans="1:6" ht="18.75">
      <c r="A314" s="65" t="s">
        <v>185</v>
      </c>
      <c r="B314" s="64" t="s">
        <v>119</v>
      </c>
      <c r="C314" s="64" t="s">
        <v>124</v>
      </c>
      <c r="D314" s="64" t="s">
        <v>379</v>
      </c>
      <c r="E314" s="64" t="s">
        <v>98</v>
      </c>
      <c r="F314" s="63">
        <f>F315</f>
        <v>6511303</v>
      </c>
    </row>
    <row r="315" spans="1:6" ht="18.75">
      <c r="A315" s="65" t="s">
        <v>276</v>
      </c>
      <c r="B315" s="64" t="s">
        <v>119</v>
      </c>
      <c r="C315" s="64" t="s">
        <v>124</v>
      </c>
      <c r="D315" s="64" t="s">
        <v>379</v>
      </c>
      <c r="E315" s="64" t="s">
        <v>275</v>
      </c>
      <c r="F315" s="63">
        <f>F316</f>
        <v>6511303</v>
      </c>
    </row>
    <row r="316" spans="1:6" ht="37.5">
      <c r="A316" s="39" t="s">
        <v>29</v>
      </c>
      <c r="B316" s="64" t="s">
        <v>119</v>
      </c>
      <c r="C316" s="64" t="s">
        <v>124</v>
      </c>
      <c r="D316" s="64" t="s">
        <v>379</v>
      </c>
      <c r="E316" s="64" t="s">
        <v>28</v>
      </c>
      <c r="F316" s="63">
        <f>'приложение № 6'!G889</f>
        <v>6511303</v>
      </c>
    </row>
    <row r="317" spans="1:6" ht="18.75">
      <c r="A317" s="65" t="s">
        <v>184</v>
      </c>
      <c r="B317" s="64" t="s">
        <v>119</v>
      </c>
      <c r="C317" s="64" t="s">
        <v>124</v>
      </c>
      <c r="D317" s="64" t="s">
        <v>380</v>
      </c>
      <c r="E317" s="64" t="s">
        <v>98</v>
      </c>
      <c r="F317" s="63">
        <f>F318</f>
        <v>8114114</v>
      </c>
    </row>
    <row r="318" spans="1:6" ht="37.5">
      <c r="A318" s="61" t="s">
        <v>73</v>
      </c>
      <c r="B318" s="64" t="s">
        <v>119</v>
      </c>
      <c r="C318" s="64" t="s">
        <v>124</v>
      </c>
      <c r="D318" s="64" t="s">
        <v>380</v>
      </c>
      <c r="E318" s="72" t="s">
        <v>283</v>
      </c>
      <c r="F318" s="63">
        <f>F319</f>
        <v>8114114</v>
      </c>
    </row>
    <row r="319" spans="1:6" ht="18.75" customHeight="1">
      <c r="A319" s="61" t="s">
        <v>74</v>
      </c>
      <c r="B319" s="64" t="s">
        <v>119</v>
      </c>
      <c r="C319" s="64" t="s">
        <v>124</v>
      </c>
      <c r="D319" s="64" t="s">
        <v>380</v>
      </c>
      <c r="E319" s="62" t="s">
        <v>71</v>
      </c>
      <c r="F319" s="63">
        <f>F320</f>
        <v>8114114</v>
      </c>
    </row>
    <row r="320" spans="1:6" ht="56.25">
      <c r="A320" s="61" t="s">
        <v>75</v>
      </c>
      <c r="B320" s="64" t="s">
        <v>119</v>
      </c>
      <c r="C320" s="64" t="s">
        <v>124</v>
      </c>
      <c r="D320" s="64" t="s">
        <v>380</v>
      </c>
      <c r="E320" s="62" t="s">
        <v>72</v>
      </c>
      <c r="F320" s="63">
        <f>'приложение № 6'!G893</f>
        <v>8114114</v>
      </c>
    </row>
    <row r="321" spans="1:6" ht="18.75">
      <c r="A321" s="65" t="s">
        <v>192</v>
      </c>
      <c r="B321" s="64" t="s">
        <v>119</v>
      </c>
      <c r="C321" s="64" t="s">
        <v>124</v>
      </c>
      <c r="D321" s="64" t="s">
        <v>367</v>
      </c>
      <c r="E321" s="64" t="s">
        <v>98</v>
      </c>
      <c r="F321" s="63">
        <f>F322+F324</f>
        <v>85737778.37</v>
      </c>
    </row>
    <row r="322" spans="1:6" ht="18.75">
      <c r="A322" s="65" t="s">
        <v>276</v>
      </c>
      <c r="B322" s="64" t="s">
        <v>119</v>
      </c>
      <c r="C322" s="64" t="s">
        <v>124</v>
      </c>
      <c r="D322" s="64" t="s">
        <v>367</v>
      </c>
      <c r="E322" s="64" t="s">
        <v>275</v>
      </c>
      <c r="F322" s="63">
        <f>F323</f>
        <v>78638509.37</v>
      </c>
    </row>
    <row r="323" spans="1:6" ht="37.5">
      <c r="A323" s="39" t="s">
        <v>29</v>
      </c>
      <c r="B323" s="64" t="s">
        <v>119</v>
      </c>
      <c r="C323" s="64" t="s">
        <v>124</v>
      </c>
      <c r="D323" s="64" t="s">
        <v>367</v>
      </c>
      <c r="E323" s="64" t="s">
        <v>28</v>
      </c>
      <c r="F323" s="63">
        <f>'приложение № 6'!G896</f>
        <v>78638509.37</v>
      </c>
    </row>
    <row r="324" spans="1:6" ht="37.5">
      <c r="A324" s="61" t="s">
        <v>73</v>
      </c>
      <c r="B324" s="64" t="s">
        <v>119</v>
      </c>
      <c r="C324" s="64" t="s">
        <v>124</v>
      </c>
      <c r="D324" s="64" t="s">
        <v>367</v>
      </c>
      <c r="E324" s="72" t="s">
        <v>283</v>
      </c>
      <c r="F324" s="63">
        <f>F325</f>
        <v>7099269</v>
      </c>
    </row>
    <row r="325" spans="1:6" ht="18.75" customHeight="1">
      <c r="A325" s="61" t="s">
        <v>74</v>
      </c>
      <c r="B325" s="64" t="s">
        <v>119</v>
      </c>
      <c r="C325" s="64" t="s">
        <v>124</v>
      </c>
      <c r="D325" s="64" t="s">
        <v>367</v>
      </c>
      <c r="E325" s="62" t="s">
        <v>71</v>
      </c>
      <c r="F325" s="63">
        <f>F326+F327</f>
        <v>7099269</v>
      </c>
    </row>
    <row r="326" spans="1:6" ht="56.25">
      <c r="A326" s="61" t="s">
        <v>75</v>
      </c>
      <c r="B326" s="64" t="s">
        <v>119</v>
      </c>
      <c r="C326" s="64" t="s">
        <v>124</v>
      </c>
      <c r="D326" s="64" t="s">
        <v>367</v>
      </c>
      <c r="E326" s="62" t="s">
        <v>72</v>
      </c>
      <c r="F326" s="63">
        <f>'приложение № 6'!G899</f>
        <v>7099269</v>
      </c>
    </row>
    <row r="327" spans="1:6" s="251" customFormat="1" ht="18.75" hidden="1">
      <c r="A327" s="249" t="s">
        <v>288</v>
      </c>
      <c r="B327" s="252" t="s">
        <v>119</v>
      </c>
      <c r="C327" s="252" t="s">
        <v>124</v>
      </c>
      <c r="D327" s="252" t="s">
        <v>367</v>
      </c>
      <c r="E327" s="253" t="s">
        <v>77</v>
      </c>
      <c r="F327" s="250">
        <f>'приложение № 6'!G900</f>
        <v>0</v>
      </c>
    </row>
    <row r="328" spans="1:6" ht="18.75">
      <c r="A328" s="65" t="s">
        <v>150</v>
      </c>
      <c r="B328" s="64" t="s">
        <v>119</v>
      </c>
      <c r="C328" s="64" t="s">
        <v>119</v>
      </c>
      <c r="D328" s="64" t="s">
        <v>97</v>
      </c>
      <c r="E328" s="64" t="s">
        <v>98</v>
      </c>
      <c r="F328" s="63">
        <f>F329+F334+F355+F350+F346+F362</f>
        <v>56715626.08</v>
      </c>
    </row>
    <row r="329" spans="1:6" ht="18.75" customHeight="1">
      <c r="A329" s="65" t="s">
        <v>263</v>
      </c>
      <c r="B329" s="64" t="s">
        <v>119</v>
      </c>
      <c r="C329" s="64" t="s">
        <v>119</v>
      </c>
      <c r="D329" s="64" t="s">
        <v>381</v>
      </c>
      <c r="E329" s="64" t="s">
        <v>98</v>
      </c>
      <c r="F329" s="63">
        <f>F330</f>
        <v>13329803</v>
      </c>
    </row>
    <row r="330" spans="1:6" ht="37.5">
      <c r="A330" s="61" t="s">
        <v>73</v>
      </c>
      <c r="B330" s="64" t="s">
        <v>119</v>
      </c>
      <c r="C330" s="64" t="s">
        <v>119</v>
      </c>
      <c r="D330" s="64" t="s">
        <v>381</v>
      </c>
      <c r="E330" s="72" t="s">
        <v>283</v>
      </c>
      <c r="F330" s="63">
        <f>F331</f>
        <v>13329803</v>
      </c>
    </row>
    <row r="331" spans="1:6" ht="18.75">
      <c r="A331" s="61" t="s">
        <v>74</v>
      </c>
      <c r="B331" s="64" t="s">
        <v>119</v>
      </c>
      <c r="C331" s="64" t="s">
        <v>119</v>
      </c>
      <c r="D331" s="64" t="s">
        <v>381</v>
      </c>
      <c r="E331" s="62" t="s">
        <v>71</v>
      </c>
      <c r="F331" s="63">
        <f>F332+F333</f>
        <v>13329803</v>
      </c>
    </row>
    <row r="332" spans="1:6" ht="18" customHeight="1">
      <c r="A332" s="61" t="s">
        <v>75</v>
      </c>
      <c r="B332" s="64" t="s">
        <v>119</v>
      </c>
      <c r="C332" s="64" t="s">
        <v>119</v>
      </c>
      <c r="D332" s="64" t="s">
        <v>381</v>
      </c>
      <c r="E332" s="62" t="s">
        <v>72</v>
      </c>
      <c r="F332" s="63">
        <f>'приложение № 6'!G905</f>
        <v>13329803</v>
      </c>
    </row>
    <row r="333" spans="1:6" ht="18.75" hidden="1">
      <c r="A333" s="61" t="s">
        <v>288</v>
      </c>
      <c r="B333" s="64" t="s">
        <v>119</v>
      </c>
      <c r="C333" s="64" t="s">
        <v>119</v>
      </c>
      <c r="D333" s="64" t="s">
        <v>381</v>
      </c>
      <c r="E333" s="62" t="s">
        <v>77</v>
      </c>
      <c r="F333" s="63">
        <f>'приложение № 6'!G906</f>
        <v>0</v>
      </c>
    </row>
    <row r="334" spans="1:6" ht="18" customHeight="1">
      <c r="A334" s="65" t="s">
        <v>237</v>
      </c>
      <c r="B334" s="64" t="s">
        <v>119</v>
      </c>
      <c r="C334" s="64" t="s">
        <v>119</v>
      </c>
      <c r="D334" s="64" t="s">
        <v>193</v>
      </c>
      <c r="E334" s="64" t="s">
        <v>98</v>
      </c>
      <c r="F334" s="63">
        <f>F335+F337+F339+F341</f>
        <v>35004551</v>
      </c>
    </row>
    <row r="335" spans="1:6" ht="56.25">
      <c r="A335" s="65" t="s">
        <v>67</v>
      </c>
      <c r="B335" s="64" t="s">
        <v>119</v>
      </c>
      <c r="C335" s="64" t="s">
        <v>119</v>
      </c>
      <c r="D335" s="64" t="s">
        <v>193</v>
      </c>
      <c r="E335" s="64" t="s">
        <v>274</v>
      </c>
      <c r="F335" s="63">
        <f>F336</f>
        <v>20852647</v>
      </c>
    </row>
    <row r="336" spans="1:6" ht="18.75">
      <c r="A336" s="39" t="s">
        <v>27</v>
      </c>
      <c r="B336" s="64" t="s">
        <v>119</v>
      </c>
      <c r="C336" s="64" t="s">
        <v>119</v>
      </c>
      <c r="D336" s="64" t="s">
        <v>193</v>
      </c>
      <c r="E336" s="64" t="s">
        <v>26</v>
      </c>
      <c r="F336" s="63">
        <f>'приложение № 6'!G909+'приложение № 6'!G972</f>
        <v>20852647</v>
      </c>
    </row>
    <row r="337" spans="1:6" ht="18.75">
      <c r="A337" s="65" t="s">
        <v>276</v>
      </c>
      <c r="B337" s="64" t="s">
        <v>119</v>
      </c>
      <c r="C337" s="64" t="s">
        <v>119</v>
      </c>
      <c r="D337" s="64" t="s">
        <v>193</v>
      </c>
      <c r="E337" s="64" t="s">
        <v>275</v>
      </c>
      <c r="F337" s="63">
        <f>F338</f>
        <v>3174051</v>
      </c>
    </row>
    <row r="338" spans="1:6" ht="37.5">
      <c r="A338" s="39" t="s">
        <v>29</v>
      </c>
      <c r="B338" s="64" t="s">
        <v>119</v>
      </c>
      <c r="C338" s="64" t="s">
        <v>119</v>
      </c>
      <c r="D338" s="64" t="s">
        <v>193</v>
      </c>
      <c r="E338" s="64" t="s">
        <v>28</v>
      </c>
      <c r="F338" s="63">
        <f>'приложение № 6'!G911+'приложение № 6'!G974</f>
        <v>3174051</v>
      </c>
    </row>
    <row r="339" spans="1:6" ht="18.75">
      <c r="A339" s="65" t="s">
        <v>279</v>
      </c>
      <c r="B339" s="64" t="s">
        <v>119</v>
      </c>
      <c r="C339" s="64" t="s">
        <v>119</v>
      </c>
      <c r="D339" s="64" t="s">
        <v>193</v>
      </c>
      <c r="E339" s="64" t="s">
        <v>280</v>
      </c>
      <c r="F339" s="63">
        <f>F340</f>
        <v>3240210</v>
      </c>
    </row>
    <row r="340" spans="1:6" ht="18.75">
      <c r="A340" s="65" t="s">
        <v>282</v>
      </c>
      <c r="B340" s="64" t="s">
        <v>119</v>
      </c>
      <c r="C340" s="64" t="s">
        <v>119</v>
      </c>
      <c r="D340" s="64" t="s">
        <v>193</v>
      </c>
      <c r="E340" s="64" t="s">
        <v>281</v>
      </c>
      <c r="F340" s="63">
        <f>'приложение № 6'!G913+'приложение № 6'!G976</f>
        <v>3240210</v>
      </c>
    </row>
    <row r="341" spans="1:6" ht="75">
      <c r="A341" s="22" t="s">
        <v>53</v>
      </c>
      <c r="B341" s="64" t="s">
        <v>119</v>
      </c>
      <c r="C341" s="64" t="s">
        <v>119</v>
      </c>
      <c r="D341" s="64" t="s">
        <v>255</v>
      </c>
      <c r="E341" s="64" t="s">
        <v>98</v>
      </c>
      <c r="F341" s="63">
        <f>F342+F344</f>
        <v>7737643</v>
      </c>
    </row>
    <row r="342" spans="1:6" ht="56.25">
      <c r="A342" s="65" t="s">
        <v>67</v>
      </c>
      <c r="B342" s="64" t="s">
        <v>119</v>
      </c>
      <c r="C342" s="64" t="s">
        <v>119</v>
      </c>
      <c r="D342" s="64" t="s">
        <v>255</v>
      </c>
      <c r="E342" s="64" t="s">
        <v>274</v>
      </c>
      <c r="F342" s="63">
        <f>F343</f>
        <v>7635831</v>
      </c>
    </row>
    <row r="343" spans="1:6" ht="18.75">
      <c r="A343" s="39" t="s">
        <v>27</v>
      </c>
      <c r="B343" s="64" t="s">
        <v>119</v>
      </c>
      <c r="C343" s="64" t="s">
        <v>119</v>
      </c>
      <c r="D343" s="64" t="s">
        <v>255</v>
      </c>
      <c r="E343" s="64" t="s">
        <v>26</v>
      </c>
      <c r="F343" s="63">
        <f>'приложение № 6'!G916+'приложение № 6'!G979</f>
        <v>7635831</v>
      </c>
    </row>
    <row r="344" spans="1:6" ht="18.75">
      <c r="A344" s="65" t="s">
        <v>276</v>
      </c>
      <c r="B344" s="64" t="s">
        <v>119</v>
      </c>
      <c r="C344" s="64" t="s">
        <v>119</v>
      </c>
      <c r="D344" s="64" t="s">
        <v>255</v>
      </c>
      <c r="E344" s="64" t="s">
        <v>275</v>
      </c>
      <c r="F344" s="63">
        <f>F345</f>
        <v>101812</v>
      </c>
    </row>
    <row r="345" spans="1:6" ht="37.5">
      <c r="A345" s="39" t="s">
        <v>29</v>
      </c>
      <c r="B345" s="64" t="s">
        <v>119</v>
      </c>
      <c r="C345" s="64" t="s">
        <v>119</v>
      </c>
      <c r="D345" s="64" t="s">
        <v>255</v>
      </c>
      <c r="E345" s="64" t="s">
        <v>28</v>
      </c>
      <c r="F345" s="63">
        <f>'приложение № 6'!G981</f>
        <v>101812</v>
      </c>
    </row>
    <row r="346" spans="1:6" ht="18.75">
      <c r="A346" s="65" t="s">
        <v>151</v>
      </c>
      <c r="B346" s="64" t="s">
        <v>119</v>
      </c>
      <c r="C346" s="64" t="s">
        <v>119</v>
      </c>
      <c r="D346" s="64" t="s">
        <v>163</v>
      </c>
      <c r="E346" s="64" t="s">
        <v>98</v>
      </c>
      <c r="F346" s="63">
        <f>F347</f>
        <v>4145000</v>
      </c>
    </row>
    <row r="347" spans="1:6" ht="37.5">
      <c r="A347" s="65" t="s">
        <v>352</v>
      </c>
      <c r="B347" s="64" t="s">
        <v>119</v>
      </c>
      <c r="C347" s="64" t="s">
        <v>119</v>
      </c>
      <c r="D347" s="64" t="s">
        <v>382</v>
      </c>
      <c r="E347" s="64" t="s">
        <v>98</v>
      </c>
      <c r="F347" s="63">
        <f>F348</f>
        <v>4145000</v>
      </c>
    </row>
    <row r="348" spans="1:6" ht="37.5">
      <c r="A348" s="1" t="s">
        <v>278</v>
      </c>
      <c r="B348" s="64" t="s">
        <v>119</v>
      </c>
      <c r="C348" s="64" t="s">
        <v>119</v>
      </c>
      <c r="D348" s="64" t="s">
        <v>382</v>
      </c>
      <c r="E348" s="64" t="s">
        <v>277</v>
      </c>
      <c r="F348" s="63">
        <f>F349</f>
        <v>4145000</v>
      </c>
    </row>
    <row r="349" spans="1:6" ht="18.75">
      <c r="A349" s="1" t="s">
        <v>55</v>
      </c>
      <c r="B349" s="64" t="s">
        <v>119</v>
      </c>
      <c r="C349" s="64" t="s">
        <v>119</v>
      </c>
      <c r="D349" s="64" t="s">
        <v>382</v>
      </c>
      <c r="E349" s="64" t="s">
        <v>54</v>
      </c>
      <c r="F349" s="63">
        <f>'приложение № 6'!G821</f>
        <v>4145000</v>
      </c>
    </row>
    <row r="350" spans="1:6" ht="18.75">
      <c r="A350" s="1" t="s">
        <v>181</v>
      </c>
      <c r="B350" s="13" t="s">
        <v>119</v>
      </c>
      <c r="C350" s="13" t="s">
        <v>119</v>
      </c>
      <c r="D350" s="13" t="s">
        <v>365</v>
      </c>
      <c r="E350" s="13" t="s">
        <v>98</v>
      </c>
      <c r="F350" s="179">
        <f>F351</f>
        <v>1790857.08</v>
      </c>
    </row>
    <row r="351" spans="1:6" ht="18.75">
      <c r="A351" s="1" t="s">
        <v>192</v>
      </c>
      <c r="B351" s="13" t="s">
        <v>119</v>
      </c>
      <c r="C351" s="13" t="s">
        <v>119</v>
      </c>
      <c r="D351" s="13" t="s">
        <v>367</v>
      </c>
      <c r="E351" s="11" t="s">
        <v>98</v>
      </c>
      <c r="F351" s="179">
        <f>F352</f>
        <v>1790857.08</v>
      </c>
    </row>
    <row r="352" spans="1:6" ht="18.75">
      <c r="A352" s="1" t="s">
        <v>139</v>
      </c>
      <c r="B352" s="13" t="s">
        <v>119</v>
      </c>
      <c r="C352" s="13" t="s">
        <v>119</v>
      </c>
      <c r="D352" s="13" t="s">
        <v>138</v>
      </c>
      <c r="E352" s="11" t="s">
        <v>98</v>
      </c>
      <c r="F352" s="179">
        <f>F353</f>
        <v>1790857.08</v>
      </c>
    </row>
    <row r="353" spans="1:6" ht="37.5">
      <c r="A353" s="1" t="s">
        <v>278</v>
      </c>
      <c r="B353" s="13" t="s">
        <v>119</v>
      </c>
      <c r="C353" s="13" t="s">
        <v>119</v>
      </c>
      <c r="D353" s="13" t="s">
        <v>138</v>
      </c>
      <c r="E353" s="8">
        <v>400</v>
      </c>
      <c r="F353" s="179">
        <f>F354</f>
        <v>1790857.08</v>
      </c>
    </row>
    <row r="354" spans="1:6" ht="18.75">
      <c r="A354" s="1" t="s">
        <v>55</v>
      </c>
      <c r="B354" s="13" t="s">
        <v>119</v>
      </c>
      <c r="C354" s="13" t="s">
        <v>119</v>
      </c>
      <c r="D354" s="13" t="s">
        <v>138</v>
      </c>
      <c r="E354" s="8" t="s">
        <v>54</v>
      </c>
      <c r="F354" s="63">
        <f>'приложение № 6'!G986</f>
        <v>1790857.08</v>
      </c>
    </row>
    <row r="355" spans="1:6" ht="18.75">
      <c r="A355" s="65" t="s">
        <v>284</v>
      </c>
      <c r="B355" s="64" t="s">
        <v>119</v>
      </c>
      <c r="C355" s="64" t="s">
        <v>119</v>
      </c>
      <c r="D355" s="64" t="s">
        <v>118</v>
      </c>
      <c r="E355" s="64" t="s">
        <v>98</v>
      </c>
      <c r="F355" s="63">
        <f>F359+F356</f>
        <v>1733609</v>
      </c>
    </row>
    <row r="356" spans="1:6" ht="37.5">
      <c r="A356" s="1" t="s">
        <v>432</v>
      </c>
      <c r="B356" s="14" t="s">
        <v>119</v>
      </c>
      <c r="C356" s="13" t="s">
        <v>119</v>
      </c>
      <c r="D356" s="11" t="s">
        <v>431</v>
      </c>
      <c r="E356" s="8" t="s">
        <v>98</v>
      </c>
      <c r="F356" s="63">
        <f>F357</f>
        <v>87500</v>
      </c>
    </row>
    <row r="357" spans="1:6" ht="18.75">
      <c r="A357" s="1" t="s">
        <v>276</v>
      </c>
      <c r="B357" s="14" t="s">
        <v>119</v>
      </c>
      <c r="C357" s="13" t="s">
        <v>119</v>
      </c>
      <c r="D357" s="11" t="s">
        <v>431</v>
      </c>
      <c r="E357" s="8" t="s">
        <v>275</v>
      </c>
      <c r="F357" s="63">
        <f>F358</f>
        <v>87500</v>
      </c>
    </row>
    <row r="358" spans="1:6" ht="37.5">
      <c r="A358" s="39" t="s">
        <v>29</v>
      </c>
      <c r="B358" s="14" t="s">
        <v>119</v>
      </c>
      <c r="C358" s="13" t="s">
        <v>119</v>
      </c>
      <c r="D358" s="11" t="s">
        <v>431</v>
      </c>
      <c r="E358" s="8" t="s">
        <v>28</v>
      </c>
      <c r="F358" s="63">
        <f>'приложение № 6'!G990</f>
        <v>87500</v>
      </c>
    </row>
    <row r="359" spans="1:6" ht="37.5">
      <c r="A359" s="65" t="s">
        <v>76</v>
      </c>
      <c r="B359" s="64" t="s">
        <v>119</v>
      </c>
      <c r="C359" s="64" t="s">
        <v>119</v>
      </c>
      <c r="D359" s="64" t="s">
        <v>222</v>
      </c>
      <c r="E359" s="64" t="s">
        <v>98</v>
      </c>
      <c r="F359" s="63">
        <f>F360</f>
        <v>1646109</v>
      </c>
    </row>
    <row r="360" spans="1:6" ht="18.75">
      <c r="A360" s="65" t="s">
        <v>279</v>
      </c>
      <c r="B360" s="64" t="s">
        <v>119</v>
      </c>
      <c r="C360" s="64" t="s">
        <v>119</v>
      </c>
      <c r="D360" s="64" t="s">
        <v>222</v>
      </c>
      <c r="E360" s="64" t="s">
        <v>280</v>
      </c>
      <c r="F360" s="63">
        <f>F361</f>
        <v>1646109</v>
      </c>
    </row>
    <row r="361" spans="1:6" ht="37.5">
      <c r="A361" s="65" t="s">
        <v>66</v>
      </c>
      <c r="B361" s="64" t="s">
        <v>119</v>
      </c>
      <c r="C361" s="64" t="s">
        <v>119</v>
      </c>
      <c r="D361" s="64" t="s">
        <v>222</v>
      </c>
      <c r="E361" s="64" t="s">
        <v>65</v>
      </c>
      <c r="F361" s="63">
        <f>'приложение № 6'!G920</f>
        <v>1646109</v>
      </c>
    </row>
    <row r="362" spans="1:6" ht="18.75">
      <c r="A362" s="39" t="s">
        <v>15</v>
      </c>
      <c r="B362" s="14" t="s">
        <v>119</v>
      </c>
      <c r="C362" s="13" t="s">
        <v>119</v>
      </c>
      <c r="D362" s="11" t="s">
        <v>17</v>
      </c>
      <c r="E362" s="13" t="s">
        <v>98</v>
      </c>
      <c r="F362" s="179">
        <f>F363+F366</f>
        <v>711806</v>
      </c>
    </row>
    <row r="363" spans="1:6" ht="18.75">
      <c r="A363" s="39" t="s">
        <v>23</v>
      </c>
      <c r="B363" s="14" t="s">
        <v>119</v>
      </c>
      <c r="C363" s="13" t="s">
        <v>119</v>
      </c>
      <c r="D363" s="11" t="s">
        <v>18</v>
      </c>
      <c r="E363" s="13" t="s">
        <v>98</v>
      </c>
      <c r="F363" s="179">
        <f>F364</f>
        <v>130900</v>
      </c>
    </row>
    <row r="364" spans="1:6" ht="18.75">
      <c r="A364" s="39" t="s">
        <v>276</v>
      </c>
      <c r="B364" s="14" t="s">
        <v>119</v>
      </c>
      <c r="C364" s="13" t="s">
        <v>119</v>
      </c>
      <c r="D364" s="11" t="s">
        <v>18</v>
      </c>
      <c r="E364" s="13" t="s">
        <v>275</v>
      </c>
      <c r="F364" s="179">
        <f>F365</f>
        <v>130900</v>
      </c>
    </row>
    <row r="365" spans="1:6" ht="37.5">
      <c r="A365" s="39" t="s">
        <v>29</v>
      </c>
      <c r="B365" s="14" t="s">
        <v>119</v>
      </c>
      <c r="C365" s="13" t="s">
        <v>119</v>
      </c>
      <c r="D365" s="11" t="s">
        <v>18</v>
      </c>
      <c r="E365" s="13" t="s">
        <v>28</v>
      </c>
      <c r="F365" s="179">
        <f>'приложение № 6'!G924+'приложение № 6'!G994</f>
        <v>130900</v>
      </c>
    </row>
    <row r="366" spans="1:6" ht="37.5">
      <c r="A366" s="39" t="s">
        <v>24</v>
      </c>
      <c r="B366" s="14" t="s">
        <v>119</v>
      </c>
      <c r="C366" s="13" t="s">
        <v>119</v>
      </c>
      <c r="D366" s="11" t="s">
        <v>19</v>
      </c>
      <c r="E366" s="13" t="s">
        <v>98</v>
      </c>
      <c r="F366" s="179">
        <f>F367</f>
        <v>580906</v>
      </c>
    </row>
    <row r="367" spans="1:6" ht="19.5" customHeight="1">
      <c r="A367" s="39" t="s">
        <v>276</v>
      </c>
      <c r="B367" s="14" t="s">
        <v>119</v>
      </c>
      <c r="C367" s="13" t="s">
        <v>119</v>
      </c>
      <c r="D367" s="11" t="s">
        <v>19</v>
      </c>
      <c r="E367" s="13" t="s">
        <v>275</v>
      </c>
      <c r="F367" s="179">
        <f>F368</f>
        <v>580906</v>
      </c>
    </row>
    <row r="368" spans="1:6" ht="19.5" customHeight="1">
      <c r="A368" s="39" t="s">
        <v>29</v>
      </c>
      <c r="B368" s="14" t="s">
        <v>119</v>
      </c>
      <c r="C368" s="13" t="s">
        <v>119</v>
      </c>
      <c r="D368" s="11" t="s">
        <v>19</v>
      </c>
      <c r="E368" s="13" t="s">
        <v>28</v>
      </c>
      <c r="F368" s="179">
        <f>'приложение № 6'!G996+'приложение № 6'!G927</f>
        <v>580906</v>
      </c>
    </row>
    <row r="369" spans="1:6" s="237" customFormat="1" ht="18.75">
      <c r="A369" s="23" t="s">
        <v>265</v>
      </c>
      <c r="B369" s="26" t="s">
        <v>90</v>
      </c>
      <c r="C369" s="26" t="s">
        <v>96</v>
      </c>
      <c r="D369" s="24" t="s">
        <v>97</v>
      </c>
      <c r="E369" s="26" t="s">
        <v>98</v>
      </c>
      <c r="F369" s="36">
        <f>F370</f>
        <v>390600</v>
      </c>
    </row>
    <row r="370" spans="1:6" ht="18.75">
      <c r="A370" s="61" t="s">
        <v>266</v>
      </c>
      <c r="B370" s="64" t="s">
        <v>90</v>
      </c>
      <c r="C370" s="64" t="s">
        <v>119</v>
      </c>
      <c r="D370" s="62" t="s">
        <v>97</v>
      </c>
      <c r="E370" s="64" t="s">
        <v>98</v>
      </c>
      <c r="F370" s="63">
        <f>F373</f>
        <v>390600</v>
      </c>
    </row>
    <row r="371" spans="1:6" ht="37.5">
      <c r="A371" s="12" t="s">
        <v>420</v>
      </c>
      <c r="B371" s="13" t="s">
        <v>90</v>
      </c>
      <c r="C371" s="13" t="s">
        <v>119</v>
      </c>
      <c r="D371" s="11" t="s">
        <v>421</v>
      </c>
      <c r="E371" s="13" t="s">
        <v>98</v>
      </c>
      <c r="F371" s="63">
        <f>F372</f>
        <v>390600</v>
      </c>
    </row>
    <row r="372" spans="1:6" ht="37.5">
      <c r="A372" s="199" t="s">
        <v>422</v>
      </c>
      <c r="B372" s="13" t="s">
        <v>90</v>
      </c>
      <c r="C372" s="13" t="s">
        <v>119</v>
      </c>
      <c r="D372" s="11" t="s">
        <v>423</v>
      </c>
      <c r="E372" s="13" t="s">
        <v>98</v>
      </c>
      <c r="F372" s="63">
        <f>F373</f>
        <v>390600</v>
      </c>
    </row>
    <row r="373" spans="1:6" ht="37.5">
      <c r="A373" s="199" t="s">
        <v>249</v>
      </c>
      <c r="B373" s="13" t="s">
        <v>90</v>
      </c>
      <c r="C373" s="13" t="s">
        <v>119</v>
      </c>
      <c r="D373" s="11" t="s">
        <v>424</v>
      </c>
      <c r="E373" s="13" t="s">
        <v>98</v>
      </c>
      <c r="F373" s="63">
        <f>F374+F376</f>
        <v>390600</v>
      </c>
    </row>
    <row r="374" spans="1:6" ht="56.25">
      <c r="A374" s="56" t="s">
        <v>325</v>
      </c>
      <c r="B374" s="13" t="s">
        <v>90</v>
      </c>
      <c r="C374" s="13" t="s">
        <v>119</v>
      </c>
      <c r="D374" s="11" t="s">
        <v>424</v>
      </c>
      <c r="E374" s="13" t="s">
        <v>274</v>
      </c>
      <c r="F374" s="63">
        <f>F375</f>
        <v>381610</v>
      </c>
    </row>
    <row r="375" spans="1:6" ht="18.75">
      <c r="A375" s="38" t="s">
        <v>30</v>
      </c>
      <c r="B375" s="13" t="s">
        <v>90</v>
      </c>
      <c r="C375" s="13" t="s">
        <v>119</v>
      </c>
      <c r="D375" s="11" t="s">
        <v>424</v>
      </c>
      <c r="E375" s="13" t="s">
        <v>31</v>
      </c>
      <c r="F375" s="63">
        <f>'приложение № 6'!G654</f>
        <v>381610</v>
      </c>
    </row>
    <row r="376" spans="1:6" ht="18.75">
      <c r="A376" s="57" t="s">
        <v>326</v>
      </c>
      <c r="B376" s="13" t="s">
        <v>90</v>
      </c>
      <c r="C376" s="13" t="s">
        <v>119</v>
      </c>
      <c r="D376" s="11" t="s">
        <v>424</v>
      </c>
      <c r="E376" s="13" t="s">
        <v>275</v>
      </c>
      <c r="F376" s="63">
        <f>F377</f>
        <v>8990</v>
      </c>
    </row>
    <row r="377" spans="1:6" ht="37.5">
      <c r="A377" s="39" t="s">
        <v>29</v>
      </c>
      <c r="B377" s="13" t="s">
        <v>90</v>
      </c>
      <c r="C377" s="13" t="s">
        <v>119</v>
      </c>
      <c r="D377" s="11" t="s">
        <v>424</v>
      </c>
      <c r="E377" s="8" t="s">
        <v>28</v>
      </c>
      <c r="F377" s="63">
        <f>'приложение № 6'!G656</f>
        <v>8990</v>
      </c>
    </row>
    <row r="378" spans="1:11" s="237" customFormat="1" ht="18.75">
      <c r="A378" s="23" t="s">
        <v>120</v>
      </c>
      <c r="B378" s="24" t="s">
        <v>110</v>
      </c>
      <c r="C378" s="24" t="s">
        <v>96</v>
      </c>
      <c r="D378" s="24" t="s">
        <v>97</v>
      </c>
      <c r="E378" s="24" t="s">
        <v>98</v>
      </c>
      <c r="F378" s="36">
        <f>F379+F424+F473+F508</f>
        <v>1052286353.6700001</v>
      </c>
      <c r="I378" s="238"/>
      <c r="K378" s="238"/>
    </row>
    <row r="379" spans="1:6" ht="18.75">
      <c r="A379" s="61" t="s">
        <v>157</v>
      </c>
      <c r="B379" s="62" t="s">
        <v>110</v>
      </c>
      <c r="C379" s="62" t="s">
        <v>89</v>
      </c>
      <c r="D379" s="62" t="s">
        <v>97</v>
      </c>
      <c r="E379" s="62" t="s">
        <v>98</v>
      </c>
      <c r="F379" s="63">
        <f>F380+F394+F404</f>
        <v>481696423.67</v>
      </c>
    </row>
    <row r="380" spans="1:6" ht="18.75">
      <c r="A380" s="61" t="s">
        <v>158</v>
      </c>
      <c r="B380" s="62" t="s">
        <v>110</v>
      </c>
      <c r="C380" s="62" t="s">
        <v>89</v>
      </c>
      <c r="D380" s="62" t="s">
        <v>383</v>
      </c>
      <c r="E380" s="62" t="s">
        <v>98</v>
      </c>
      <c r="F380" s="63">
        <f>F381</f>
        <v>182931904.84</v>
      </c>
    </row>
    <row r="381" spans="1:6" ht="18.75">
      <c r="A381" s="61" t="s">
        <v>133</v>
      </c>
      <c r="B381" s="62" t="s">
        <v>110</v>
      </c>
      <c r="C381" s="62" t="s">
        <v>89</v>
      </c>
      <c r="D381" s="62" t="s">
        <v>384</v>
      </c>
      <c r="E381" s="62" t="s">
        <v>98</v>
      </c>
      <c r="F381" s="63">
        <f>F382+F388</f>
        <v>182931904.84</v>
      </c>
    </row>
    <row r="382" spans="1:6" ht="37.5">
      <c r="A382" s="61" t="s">
        <v>73</v>
      </c>
      <c r="B382" s="62" t="s">
        <v>110</v>
      </c>
      <c r="C382" s="62" t="s">
        <v>89</v>
      </c>
      <c r="D382" s="62" t="s">
        <v>384</v>
      </c>
      <c r="E382" s="72" t="s">
        <v>283</v>
      </c>
      <c r="F382" s="63">
        <f>F383+F385</f>
        <v>144643882.84</v>
      </c>
    </row>
    <row r="383" spans="1:6" ht="18.75">
      <c r="A383" s="61" t="s">
        <v>74</v>
      </c>
      <c r="B383" s="62" t="s">
        <v>110</v>
      </c>
      <c r="C383" s="62" t="s">
        <v>89</v>
      </c>
      <c r="D383" s="62" t="s">
        <v>384</v>
      </c>
      <c r="E383" s="62" t="s">
        <v>71</v>
      </c>
      <c r="F383" s="63">
        <f>F384</f>
        <v>115346014.42</v>
      </c>
    </row>
    <row r="384" spans="1:6" ht="56.25">
      <c r="A384" s="61" t="s">
        <v>75</v>
      </c>
      <c r="B384" s="62" t="s">
        <v>110</v>
      </c>
      <c r="C384" s="62" t="s">
        <v>89</v>
      </c>
      <c r="D384" s="62" t="s">
        <v>384</v>
      </c>
      <c r="E384" s="62" t="s">
        <v>72</v>
      </c>
      <c r="F384" s="63">
        <f>'приложение № 6'!G393</f>
        <v>115346014.42</v>
      </c>
    </row>
    <row r="385" spans="1:6" ht="18.75">
      <c r="A385" s="61" t="s">
        <v>289</v>
      </c>
      <c r="B385" s="62" t="s">
        <v>110</v>
      </c>
      <c r="C385" s="62" t="s">
        <v>89</v>
      </c>
      <c r="D385" s="62" t="s">
        <v>384</v>
      </c>
      <c r="E385" s="62" t="s">
        <v>285</v>
      </c>
      <c r="F385" s="63">
        <f>F386+F387</f>
        <v>29297868.42</v>
      </c>
    </row>
    <row r="386" spans="1:6" ht="56.25">
      <c r="A386" s="61" t="s">
        <v>290</v>
      </c>
      <c r="B386" s="62" t="s">
        <v>110</v>
      </c>
      <c r="C386" s="62" t="s">
        <v>89</v>
      </c>
      <c r="D386" s="62" t="s">
        <v>384</v>
      </c>
      <c r="E386" s="62" t="s">
        <v>286</v>
      </c>
      <c r="F386" s="63">
        <f>'приложение № 6'!G395</f>
        <v>29297868.42</v>
      </c>
    </row>
    <row r="387" spans="1:6" s="251" customFormat="1" ht="18.75" hidden="1">
      <c r="A387" s="244" t="s">
        <v>291</v>
      </c>
      <c r="B387" s="241" t="s">
        <v>110</v>
      </c>
      <c r="C387" s="241" t="s">
        <v>89</v>
      </c>
      <c r="D387" s="241" t="s">
        <v>384</v>
      </c>
      <c r="E387" s="241" t="s">
        <v>287</v>
      </c>
      <c r="F387" s="250">
        <f>'приложение № 6'!G396</f>
        <v>0</v>
      </c>
    </row>
    <row r="388" spans="1:6" ht="75">
      <c r="A388" s="22" t="s">
        <v>53</v>
      </c>
      <c r="B388" s="62" t="s">
        <v>110</v>
      </c>
      <c r="C388" s="62" t="s">
        <v>89</v>
      </c>
      <c r="D388" s="62" t="s">
        <v>256</v>
      </c>
      <c r="E388" s="62" t="s">
        <v>98</v>
      </c>
      <c r="F388" s="63">
        <f>F389</f>
        <v>38288022</v>
      </c>
    </row>
    <row r="389" spans="1:6" ht="37.5">
      <c r="A389" s="61" t="s">
        <v>73</v>
      </c>
      <c r="B389" s="62" t="s">
        <v>110</v>
      </c>
      <c r="C389" s="62" t="s">
        <v>89</v>
      </c>
      <c r="D389" s="62" t="s">
        <v>256</v>
      </c>
      <c r="E389" s="72" t="s">
        <v>283</v>
      </c>
      <c r="F389" s="63">
        <f>F390+F392</f>
        <v>38288022</v>
      </c>
    </row>
    <row r="390" spans="1:6" ht="18.75">
      <c r="A390" s="61" t="s">
        <v>74</v>
      </c>
      <c r="B390" s="62" t="s">
        <v>110</v>
      </c>
      <c r="C390" s="62" t="s">
        <v>89</v>
      </c>
      <c r="D390" s="62" t="s">
        <v>256</v>
      </c>
      <c r="E390" s="62" t="s">
        <v>71</v>
      </c>
      <c r="F390" s="63">
        <f>F391</f>
        <v>30431268</v>
      </c>
    </row>
    <row r="391" spans="1:6" ht="56.25">
      <c r="A391" s="61" t="s">
        <v>75</v>
      </c>
      <c r="B391" s="62" t="s">
        <v>110</v>
      </c>
      <c r="C391" s="62" t="s">
        <v>89</v>
      </c>
      <c r="D391" s="62" t="s">
        <v>256</v>
      </c>
      <c r="E391" s="62" t="s">
        <v>72</v>
      </c>
      <c r="F391" s="63">
        <f>'приложение № 6'!G400</f>
        <v>30431268</v>
      </c>
    </row>
    <row r="392" spans="1:6" ht="18.75">
      <c r="A392" s="61" t="s">
        <v>289</v>
      </c>
      <c r="B392" s="62" t="s">
        <v>110</v>
      </c>
      <c r="C392" s="62" t="s">
        <v>89</v>
      </c>
      <c r="D392" s="62" t="s">
        <v>256</v>
      </c>
      <c r="E392" s="62" t="s">
        <v>285</v>
      </c>
      <c r="F392" s="63">
        <f>F393</f>
        <v>7856754</v>
      </c>
    </row>
    <row r="393" spans="1:6" ht="56.25">
      <c r="A393" s="61" t="s">
        <v>290</v>
      </c>
      <c r="B393" s="62" t="s">
        <v>110</v>
      </c>
      <c r="C393" s="62" t="s">
        <v>89</v>
      </c>
      <c r="D393" s="62" t="s">
        <v>256</v>
      </c>
      <c r="E393" s="62" t="s">
        <v>286</v>
      </c>
      <c r="F393" s="63">
        <f>'приложение № 6'!G402</f>
        <v>7856754</v>
      </c>
    </row>
    <row r="394" spans="1:6" ht="37.5">
      <c r="A394" s="12" t="s">
        <v>33</v>
      </c>
      <c r="B394" s="11" t="s">
        <v>110</v>
      </c>
      <c r="C394" s="11" t="s">
        <v>89</v>
      </c>
      <c r="D394" s="11" t="s">
        <v>34</v>
      </c>
      <c r="E394" s="11" t="s">
        <v>98</v>
      </c>
      <c r="F394" s="63">
        <f>F395</f>
        <v>270237200</v>
      </c>
    </row>
    <row r="395" spans="1:6" ht="112.5">
      <c r="A395" s="12" t="s">
        <v>35</v>
      </c>
      <c r="B395" s="11" t="s">
        <v>110</v>
      </c>
      <c r="C395" s="11" t="s">
        <v>89</v>
      </c>
      <c r="D395" s="11" t="s">
        <v>36</v>
      </c>
      <c r="E395" s="11" t="s">
        <v>98</v>
      </c>
      <c r="F395" s="63">
        <f>F396</f>
        <v>270237200</v>
      </c>
    </row>
    <row r="396" spans="1:6" ht="56.25">
      <c r="A396" s="12" t="s">
        <v>68</v>
      </c>
      <c r="B396" s="11" t="s">
        <v>110</v>
      </c>
      <c r="C396" s="11" t="s">
        <v>89</v>
      </c>
      <c r="D396" s="11" t="s">
        <v>37</v>
      </c>
      <c r="E396" s="11" t="s">
        <v>98</v>
      </c>
      <c r="F396" s="63">
        <f>F397</f>
        <v>270237200</v>
      </c>
    </row>
    <row r="397" spans="1:6" ht="37.5">
      <c r="A397" s="12" t="s">
        <v>73</v>
      </c>
      <c r="B397" s="11" t="s">
        <v>110</v>
      </c>
      <c r="C397" s="11" t="s">
        <v>89</v>
      </c>
      <c r="D397" s="11" t="s">
        <v>37</v>
      </c>
      <c r="E397" s="8" t="s">
        <v>283</v>
      </c>
      <c r="F397" s="63">
        <f>F398+F401</f>
        <v>270237200</v>
      </c>
    </row>
    <row r="398" spans="1:6" ht="18.75">
      <c r="A398" s="12" t="s">
        <v>74</v>
      </c>
      <c r="B398" s="11" t="s">
        <v>110</v>
      </c>
      <c r="C398" s="11" t="s">
        <v>89</v>
      </c>
      <c r="D398" s="11" t="s">
        <v>37</v>
      </c>
      <c r="E398" s="8" t="s">
        <v>71</v>
      </c>
      <c r="F398" s="63">
        <f>F399+F400</f>
        <v>199280479</v>
      </c>
    </row>
    <row r="399" spans="1:6" ht="56.25">
      <c r="A399" s="12" t="s">
        <v>75</v>
      </c>
      <c r="B399" s="11" t="s">
        <v>110</v>
      </c>
      <c r="C399" s="11" t="s">
        <v>89</v>
      </c>
      <c r="D399" s="11" t="s">
        <v>37</v>
      </c>
      <c r="E399" s="11" t="s">
        <v>72</v>
      </c>
      <c r="F399" s="63">
        <f>'приложение № 6'!G408</f>
        <v>199280479</v>
      </c>
    </row>
    <row r="400" spans="1:6" s="251" customFormat="1" ht="18.75" hidden="1">
      <c r="A400" s="244" t="s">
        <v>288</v>
      </c>
      <c r="B400" s="241" t="s">
        <v>110</v>
      </c>
      <c r="C400" s="241" t="s">
        <v>89</v>
      </c>
      <c r="D400" s="241" t="s">
        <v>37</v>
      </c>
      <c r="E400" s="241" t="s">
        <v>77</v>
      </c>
      <c r="F400" s="250">
        <f>'приложение № 6'!G409</f>
        <v>0</v>
      </c>
    </row>
    <row r="401" spans="1:6" ht="18.75">
      <c r="A401" s="12" t="s">
        <v>289</v>
      </c>
      <c r="B401" s="11" t="s">
        <v>110</v>
      </c>
      <c r="C401" s="11" t="s">
        <v>89</v>
      </c>
      <c r="D401" s="11" t="s">
        <v>37</v>
      </c>
      <c r="E401" s="11" t="s">
        <v>285</v>
      </c>
      <c r="F401" s="63">
        <f>F402+F403</f>
        <v>70956721</v>
      </c>
    </row>
    <row r="402" spans="1:6" ht="56.25">
      <c r="A402" s="12" t="s">
        <v>290</v>
      </c>
      <c r="B402" s="11" t="s">
        <v>110</v>
      </c>
      <c r="C402" s="11" t="s">
        <v>89</v>
      </c>
      <c r="D402" s="11" t="s">
        <v>37</v>
      </c>
      <c r="E402" s="11" t="s">
        <v>286</v>
      </c>
      <c r="F402" s="63">
        <f>'приложение № 6'!G411</f>
        <v>70956721</v>
      </c>
    </row>
    <row r="403" spans="1:6" s="251" customFormat="1" ht="18.75" hidden="1">
      <c r="A403" s="244" t="s">
        <v>291</v>
      </c>
      <c r="B403" s="241" t="s">
        <v>110</v>
      </c>
      <c r="C403" s="241" t="s">
        <v>89</v>
      </c>
      <c r="D403" s="241" t="s">
        <v>37</v>
      </c>
      <c r="E403" s="241" t="s">
        <v>287</v>
      </c>
      <c r="F403" s="250">
        <f>'приложение № 6'!G412</f>
        <v>0</v>
      </c>
    </row>
    <row r="404" spans="1:6" ht="18.75">
      <c r="A404" s="65" t="s">
        <v>284</v>
      </c>
      <c r="B404" s="11" t="s">
        <v>110</v>
      </c>
      <c r="C404" s="11" t="s">
        <v>89</v>
      </c>
      <c r="D404" s="11" t="s">
        <v>118</v>
      </c>
      <c r="E404" s="8" t="s">
        <v>98</v>
      </c>
      <c r="F404" s="63">
        <f>F405+F411+F417</f>
        <v>28527318.83</v>
      </c>
    </row>
    <row r="405" spans="1:6" ht="18.75">
      <c r="A405" s="65" t="s">
        <v>359</v>
      </c>
      <c r="B405" s="62" t="s">
        <v>110</v>
      </c>
      <c r="C405" s="62" t="s">
        <v>89</v>
      </c>
      <c r="D405" s="62" t="s">
        <v>217</v>
      </c>
      <c r="E405" s="72" t="s">
        <v>98</v>
      </c>
      <c r="F405" s="63">
        <f>F406</f>
        <v>5998463</v>
      </c>
    </row>
    <row r="406" spans="1:6" ht="37.5">
      <c r="A406" s="61" t="s">
        <v>73</v>
      </c>
      <c r="B406" s="62" t="s">
        <v>110</v>
      </c>
      <c r="C406" s="62" t="s">
        <v>89</v>
      </c>
      <c r="D406" s="62" t="s">
        <v>217</v>
      </c>
      <c r="E406" s="72" t="s">
        <v>283</v>
      </c>
      <c r="F406" s="63">
        <f>F407+F409</f>
        <v>5998463</v>
      </c>
    </row>
    <row r="407" spans="1:6" ht="18.75">
      <c r="A407" s="61" t="s">
        <v>74</v>
      </c>
      <c r="B407" s="62" t="s">
        <v>110</v>
      </c>
      <c r="C407" s="62" t="s">
        <v>89</v>
      </c>
      <c r="D407" s="62" t="s">
        <v>217</v>
      </c>
      <c r="E407" s="62" t="s">
        <v>71</v>
      </c>
      <c r="F407" s="63">
        <f>F408</f>
        <v>4496437</v>
      </c>
    </row>
    <row r="408" spans="1:6" ht="18.75">
      <c r="A408" s="61" t="s">
        <v>288</v>
      </c>
      <c r="B408" s="62" t="s">
        <v>110</v>
      </c>
      <c r="C408" s="62" t="s">
        <v>89</v>
      </c>
      <c r="D408" s="62" t="s">
        <v>217</v>
      </c>
      <c r="E408" s="62" t="s">
        <v>77</v>
      </c>
      <c r="F408" s="63">
        <f>'приложение № 6'!G417</f>
        <v>4496437</v>
      </c>
    </row>
    <row r="409" spans="1:6" ht="18.75">
      <c r="A409" s="61" t="s">
        <v>289</v>
      </c>
      <c r="B409" s="62" t="s">
        <v>110</v>
      </c>
      <c r="C409" s="62" t="s">
        <v>89</v>
      </c>
      <c r="D409" s="62" t="s">
        <v>217</v>
      </c>
      <c r="E409" s="62" t="s">
        <v>285</v>
      </c>
      <c r="F409" s="63">
        <f>F410</f>
        <v>1502026</v>
      </c>
    </row>
    <row r="410" spans="1:6" ht="18.75">
      <c r="A410" s="61" t="s">
        <v>291</v>
      </c>
      <c r="B410" s="62" t="s">
        <v>110</v>
      </c>
      <c r="C410" s="62" t="s">
        <v>89</v>
      </c>
      <c r="D410" s="62" t="s">
        <v>217</v>
      </c>
      <c r="E410" s="62" t="s">
        <v>287</v>
      </c>
      <c r="F410" s="63">
        <f>'приложение № 6'!G419</f>
        <v>1502026</v>
      </c>
    </row>
    <row r="411" spans="1:6" ht="18.75">
      <c r="A411" s="61" t="s">
        <v>357</v>
      </c>
      <c r="B411" s="62" t="s">
        <v>110</v>
      </c>
      <c r="C411" s="62" t="s">
        <v>89</v>
      </c>
      <c r="D411" s="62" t="s">
        <v>223</v>
      </c>
      <c r="E411" s="72" t="s">
        <v>98</v>
      </c>
      <c r="F411" s="63">
        <f>F412</f>
        <v>542249</v>
      </c>
    </row>
    <row r="412" spans="1:6" ht="37.5">
      <c r="A412" s="61" t="s">
        <v>73</v>
      </c>
      <c r="B412" s="62" t="s">
        <v>110</v>
      </c>
      <c r="C412" s="62" t="s">
        <v>89</v>
      </c>
      <c r="D412" s="62" t="s">
        <v>223</v>
      </c>
      <c r="E412" s="72" t="s">
        <v>283</v>
      </c>
      <c r="F412" s="63">
        <f>F413+F415</f>
        <v>542249</v>
      </c>
    </row>
    <row r="413" spans="1:6" ht="18.75">
      <c r="A413" s="61" t="s">
        <v>74</v>
      </c>
      <c r="B413" s="62" t="s">
        <v>110</v>
      </c>
      <c r="C413" s="62" t="s">
        <v>89</v>
      </c>
      <c r="D413" s="62" t="s">
        <v>223</v>
      </c>
      <c r="E413" s="62" t="s">
        <v>71</v>
      </c>
      <c r="F413" s="63">
        <f>F414</f>
        <v>421870</v>
      </c>
    </row>
    <row r="414" spans="1:6" ht="18.75">
      <c r="A414" s="61" t="s">
        <v>288</v>
      </c>
      <c r="B414" s="62" t="s">
        <v>110</v>
      </c>
      <c r="C414" s="62" t="s">
        <v>89</v>
      </c>
      <c r="D414" s="62" t="s">
        <v>223</v>
      </c>
      <c r="E414" s="62" t="s">
        <v>77</v>
      </c>
      <c r="F414" s="63">
        <f>'приложение № 6'!G423</f>
        <v>421870</v>
      </c>
    </row>
    <row r="415" spans="1:6" ht="18.75">
      <c r="A415" s="61" t="s">
        <v>289</v>
      </c>
      <c r="B415" s="62" t="s">
        <v>110</v>
      </c>
      <c r="C415" s="62" t="s">
        <v>89</v>
      </c>
      <c r="D415" s="62" t="s">
        <v>223</v>
      </c>
      <c r="E415" s="62" t="s">
        <v>285</v>
      </c>
      <c r="F415" s="63">
        <f>F416</f>
        <v>120379</v>
      </c>
    </row>
    <row r="416" spans="1:6" ht="18.75">
      <c r="A416" s="61" t="s">
        <v>291</v>
      </c>
      <c r="B416" s="62" t="s">
        <v>110</v>
      </c>
      <c r="C416" s="62" t="s">
        <v>89</v>
      </c>
      <c r="D416" s="62" t="s">
        <v>223</v>
      </c>
      <c r="E416" s="62" t="s">
        <v>287</v>
      </c>
      <c r="F416" s="63">
        <f>'приложение № 6'!G425</f>
        <v>120379</v>
      </c>
    </row>
    <row r="417" spans="1:6" ht="37.5">
      <c r="A417" s="65" t="s">
        <v>355</v>
      </c>
      <c r="B417" s="62" t="s">
        <v>110</v>
      </c>
      <c r="C417" s="62" t="s">
        <v>89</v>
      </c>
      <c r="D417" s="62" t="s">
        <v>56</v>
      </c>
      <c r="E417" s="72" t="s">
        <v>98</v>
      </c>
      <c r="F417" s="63">
        <f>F418+F421</f>
        <v>21986606.83</v>
      </c>
    </row>
    <row r="418" spans="1:6" ht="37.5">
      <c r="A418" s="1" t="s">
        <v>57</v>
      </c>
      <c r="B418" s="11" t="s">
        <v>110</v>
      </c>
      <c r="C418" s="11" t="s">
        <v>89</v>
      </c>
      <c r="D418" s="11" t="s">
        <v>58</v>
      </c>
      <c r="E418" s="8" t="s">
        <v>98</v>
      </c>
      <c r="F418" s="63">
        <f>F419</f>
        <v>20341448.83</v>
      </c>
    </row>
    <row r="419" spans="1:6" ht="37.5">
      <c r="A419" s="1" t="s">
        <v>278</v>
      </c>
      <c r="B419" s="11" t="s">
        <v>110</v>
      </c>
      <c r="C419" s="11" t="s">
        <v>89</v>
      </c>
      <c r="D419" s="11" t="s">
        <v>58</v>
      </c>
      <c r="E419" s="8">
        <v>400</v>
      </c>
      <c r="F419" s="63">
        <f>F420</f>
        <v>20341448.83</v>
      </c>
    </row>
    <row r="420" spans="1:6" ht="18.75">
      <c r="A420" s="1" t="s">
        <v>55</v>
      </c>
      <c r="B420" s="11" t="s">
        <v>110</v>
      </c>
      <c r="C420" s="11" t="s">
        <v>89</v>
      </c>
      <c r="D420" s="11" t="s">
        <v>58</v>
      </c>
      <c r="E420" s="8" t="s">
        <v>54</v>
      </c>
      <c r="F420" s="63">
        <f>'приложение № 6'!G1004</f>
        <v>20341448.83</v>
      </c>
    </row>
    <row r="421" spans="1:6" ht="18.75">
      <c r="A421" s="1" t="s">
        <v>59</v>
      </c>
      <c r="B421" s="11" t="s">
        <v>110</v>
      </c>
      <c r="C421" s="11" t="s">
        <v>89</v>
      </c>
      <c r="D421" s="11" t="s">
        <v>60</v>
      </c>
      <c r="E421" s="8" t="s">
        <v>98</v>
      </c>
      <c r="F421" s="63">
        <f>F422</f>
        <v>1645158</v>
      </c>
    </row>
    <row r="422" spans="1:6" ht="37.5">
      <c r="A422" s="1" t="s">
        <v>278</v>
      </c>
      <c r="B422" s="11" t="s">
        <v>110</v>
      </c>
      <c r="C422" s="11" t="s">
        <v>89</v>
      </c>
      <c r="D422" s="11" t="s">
        <v>60</v>
      </c>
      <c r="E422" s="8">
        <v>400</v>
      </c>
      <c r="F422" s="63">
        <f>F423</f>
        <v>1645158</v>
      </c>
    </row>
    <row r="423" spans="1:6" ht="18.75">
      <c r="A423" s="1" t="s">
        <v>55</v>
      </c>
      <c r="B423" s="11" t="s">
        <v>110</v>
      </c>
      <c r="C423" s="11" t="s">
        <v>89</v>
      </c>
      <c r="D423" s="11" t="s">
        <v>60</v>
      </c>
      <c r="E423" s="8" t="s">
        <v>54</v>
      </c>
      <c r="F423" s="63">
        <f>'приложение № 6'!G1007</f>
        <v>1645158</v>
      </c>
    </row>
    <row r="424" spans="1:6" ht="18.75">
      <c r="A424" s="61" t="s">
        <v>121</v>
      </c>
      <c r="B424" s="62" t="s">
        <v>110</v>
      </c>
      <c r="C424" s="62" t="s">
        <v>101</v>
      </c>
      <c r="D424" s="62" t="s">
        <v>97</v>
      </c>
      <c r="E424" s="62" t="s">
        <v>98</v>
      </c>
      <c r="F424" s="63">
        <f>F425+F435+F445+F468+F449+F459</f>
        <v>478943275.76</v>
      </c>
    </row>
    <row r="425" spans="1:6" ht="18.75">
      <c r="A425" s="61" t="s">
        <v>270</v>
      </c>
      <c r="B425" s="62" t="s">
        <v>110</v>
      </c>
      <c r="C425" s="62" t="s">
        <v>101</v>
      </c>
      <c r="D425" s="62" t="s">
        <v>385</v>
      </c>
      <c r="E425" s="62" t="s">
        <v>98</v>
      </c>
      <c r="F425" s="63">
        <f>F426</f>
        <v>94295011.28</v>
      </c>
    </row>
    <row r="426" spans="1:6" ht="18.75">
      <c r="A426" s="61" t="s">
        <v>133</v>
      </c>
      <c r="B426" s="62" t="s">
        <v>110</v>
      </c>
      <c r="C426" s="62" t="s">
        <v>101</v>
      </c>
      <c r="D426" s="62" t="s">
        <v>386</v>
      </c>
      <c r="E426" s="62" t="s">
        <v>98</v>
      </c>
      <c r="F426" s="63">
        <f>F427+F431</f>
        <v>94295011.28</v>
      </c>
    </row>
    <row r="427" spans="1:6" ht="37.5">
      <c r="A427" s="61" t="s">
        <v>73</v>
      </c>
      <c r="B427" s="62" t="s">
        <v>110</v>
      </c>
      <c r="C427" s="62" t="s">
        <v>101</v>
      </c>
      <c r="D427" s="62" t="s">
        <v>386</v>
      </c>
      <c r="E427" s="72" t="s">
        <v>283</v>
      </c>
      <c r="F427" s="63">
        <f>F428</f>
        <v>77597246.28</v>
      </c>
    </row>
    <row r="428" spans="1:6" ht="18.75">
      <c r="A428" s="61" t="s">
        <v>74</v>
      </c>
      <c r="B428" s="62" t="s">
        <v>110</v>
      </c>
      <c r="C428" s="62" t="s">
        <v>101</v>
      </c>
      <c r="D428" s="62" t="s">
        <v>386</v>
      </c>
      <c r="E428" s="62" t="s">
        <v>71</v>
      </c>
      <c r="F428" s="63">
        <f>F429</f>
        <v>77597246.28</v>
      </c>
    </row>
    <row r="429" spans="1:6" ht="56.25">
      <c r="A429" s="61" t="s">
        <v>75</v>
      </c>
      <c r="B429" s="62" t="s">
        <v>110</v>
      </c>
      <c r="C429" s="62" t="s">
        <v>101</v>
      </c>
      <c r="D429" s="62" t="s">
        <v>386</v>
      </c>
      <c r="E429" s="62" t="s">
        <v>72</v>
      </c>
      <c r="F429" s="63">
        <f>'приложение № 6'!G431</f>
        <v>77597246.28</v>
      </c>
    </row>
    <row r="430" spans="1:6" s="251" customFormat="1" ht="18.75" hidden="1">
      <c r="A430" s="249" t="s">
        <v>288</v>
      </c>
      <c r="B430" s="241" t="s">
        <v>110</v>
      </c>
      <c r="C430" s="241" t="s">
        <v>101</v>
      </c>
      <c r="D430" s="241" t="s">
        <v>386</v>
      </c>
      <c r="E430" s="241" t="s">
        <v>77</v>
      </c>
      <c r="F430" s="250"/>
    </row>
    <row r="431" spans="1:6" ht="75">
      <c r="A431" s="22" t="s">
        <v>53</v>
      </c>
      <c r="B431" s="62" t="s">
        <v>110</v>
      </c>
      <c r="C431" s="62" t="s">
        <v>101</v>
      </c>
      <c r="D431" s="62" t="s">
        <v>78</v>
      </c>
      <c r="E431" s="62" t="s">
        <v>98</v>
      </c>
      <c r="F431" s="63">
        <f>F432</f>
        <v>16697765</v>
      </c>
    </row>
    <row r="432" spans="1:6" ht="37.5">
      <c r="A432" s="61" t="s">
        <v>73</v>
      </c>
      <c r="B432" s="62" t="s">
        <v>110</v>
      </c>
      <c r="C432" s="62" t="s">
        <v>101</v>
      </c>
      <c r="D432" s="62" t="s">
        <v>78</v>
      </c>
      <c r="E432" s="72" t="s">
        <v>283</v>
      </c>
      <c r="F432" s="180">
        <f>F433</f>
        <v>16697765</v>
      </c>
    </row>
    <row r="433" spans="1:6" ht="18.75">
      <c r="A433" s="61" t="s">
        <v>74</v>
      </c>
      <c r="B433" s="62" t="s">
        <v>110</v>
      </c>
      <c r="C433" s="62" t="s">
        <v>101</v>
      </c>
      <c r="D433" s="62" t="s">
        <v>78</v>
      </c>
      <c r="E433" s="62" t="s">
        <v>71</v>
      </c>
      <c r="F433" s="63">
        <f>F434</f>
        <v>16697765</v>
      </c>
    </row>
    <row r="434" spans="1:6" ht="56.25">
      <c r="A434" s="61" t="s">
        <v>75</v>
      </c>
      <c r="B434" s="62" t="s">
        <v>110</v>
      </c>
      <c r="C434" s="62" t="s">
        <v>101</v>
      </c>
      <c r="D434" s="62" t="s">
        <v>78</v>
      </c>
      <c r="E434" s="62" t="s">
        <v>72</v>
      </c>
      <c r="F434" s="63">
        <f>'приложение № 6'!G436</f>
        <v>16697765</v>
      </c>
    </row>
    <row r="435" spans="1:6" ht="18.75">
      <c r="A435" s="61" t="s">
        <v>159</v>
      </c>
      <c r="B435" s="62" t="s">
        <v>110</v>
      </c>
      <c r="C435" s="62" t="s">
        <v>101</v>
      </c>
      <c r="D435" s="62" t="s">
        <v>361</v>
      </c>
      <c r="E435" s="62" t="s">
        <v>98</v>
      </c>
      <c r="F435" s="63">
        <f>F436</f>
        <v>140338842.48000002</v>
      </c>
    </row>
    <row r="436" spans="1:6" ht="18.75">
      <c r="A436" s="61" t="s">
        <v>133</v>
      </c>
      <c r="B436" s="62" t="s">
        <v>110</v>
      </c>
      <c r="C436" s="62" t="s">
        <v>101</v>
      </c>
      <c r="D436" s="62" t="s">
        <v>294</v>
      </c>
      <c r="E436" s="62" t="s">
        <v>98</v>
      </c>
      <c r="F436" s="63">
        <f>F437+F441</f>
        <v>140338842.48000002</v>
      </c>
    </row>
    <row r="437" spans="1:6" ht="37.5">
      <c r="A437" s="61" t="s">
        <v>73</v>
      </c>
      <c r="B437" s="62" t="s">
        <v>110</v>
      </c>
      <c r="C437" s="62" t="s">
        <v>101</v>
      </c>
      <c r="D437" s="62" t="s">
        <v>294</v>
      </c>
      <c r="E437" s="72" t="s">
        <v>283</v>
      </c>
      <c r="F437" s="63">
        <f>F438</f>
        <v>112091308.48</v>
      </c>
    </row>
    <row r="438" spans="1:6" ht="18.75">
      <c r="A438" s="61" t="s">
        <v>74</v>
      </c>
      <c r="B438" s="62" t="s">
        <v>110</v>
      </c>
      <c r="C438" s="62" t="s">
        <v>101</v>
      </c>
      <c r="D438" s="62" t="s">
        <v>294</v>
      </c>
      <c r="E438" s="62" t="s">
        <v>71</v>
      </c>
      <c r="F438" s="63">
        <f>F439+F440</f>
        <v>112091308.48</v>
      </c>
    </row>
    <row r="439" spans="1:6" ht="56.25">
      <c r="A439" s="61" t="s">
        <v>75</v>
      </c>
      <c r="B439" s="62" t="s">
        <v>110</v>
      </c>
      <c r="C439" s="62" t="s">
        <v>101</v>
      </c>
      <c r="D439" s="62" t="s">
        <v>294</v>
      </c>
      <c r="E439" s="62" t="s">
        <v>72</v>
      </c>
      <c r="F439" s="63">
        <f>'приложение № 6'!G441+'приложение № 6'!G20+'приложение № 6'!G118</f>
        <v>112091308.48</v>
      </c>
    </row>
    <row r="440" spans="1:6" ht="18.75" hidden="1">
      <c r="A440" s="71" t="s">
        <v>288</v>
      </c>
      <c r="B440" s="62" t="s">
        <v>110</v>
      </c>
      <c r="C440" s="72" t="s">
        <v>101</v>
      </c>
      <c r="D440" s="72" t="s">
        <v>294</v>
      </c>
      <c r="E440" s="72" t="s">
        <v>77</v>
      </c>
      <c r="F440" s="181">
        <f>'приложение № 6'!G21+'приложение № 6'!G442</f>
        <v>0</v>
      </c>
    </row>
    <row r="441" spans="1:6" ht="75">
      <c r="A441" s="22" t="s">
        <v>53</v>
      </c>
      <c r="B441" s="62" t="s">
        <v>110</v>
      </c>
      <c r="C441" s="62" t="s">
        <v>101</v>
      </c>
      <c r="D441" s="62" t="s">
        <v>302</v>
      </c>
      <c r="E441" s="62" t="s">
        <v>98</v>
      </c>
      <c r="F441" s="63">
        <f>F442</f>
        <v>28247534</v>
      </c>
    </row>
    <row r="442" spans="1:6" ht="37.5" customHeight="1">
      <c r="A442" s="61" t="s">
        <v>73</v>
      </c>
      <c r="B442" s="62" t="s">
        <v>110</v>
      </c>
      <c r="C442" s="62" t="s">
        <v>101</v>
      </c>
      <c r="D442" s="62" t="s">
        <v>302</v>
      </c>
      <c r="E442" s="72" t="s">
        <v>283</v>
      </c>
      <c r="F442" s="63">
        <f>F443</f>
        <v>28247534</v>
      </c>
    </row>
    <row r="443" spans="1:6" ht="18.75" customHeight="1">
      <c r="A443" s="61" t="s">
        <v>74</v>
      </c>
      <c r="B443" s="62" t="s">
        <v>110</v>
      </c>
      <c r="C443" s="62" t="s">
        <v>101</v>
      </c>
      <c r="D443" s="62" t="s">
        <v>302</v>
      </c>
      <c r="E443" s="62" t="s">
        <v>71</v>
      </c>
      <c r="F443" s="63">
        <f>F444</f>
        <v>28247534</v>
      </c>
    </row>
    <row r="444" spans="1:6" ht="56.25">
      <c r="A444" s="61" t="s">
        <v>75</v>
      </c>
      <c r="B444" s="62" t="s">
        <v>110</v>
      </c>
      <c r="C444" s="62" t="s">
        <v>101</v>
      </c>
      <c r="D444" s="62" t="s">
        <v>302</v>
      </c>
      <c r="E444" s="62" t="s">
        <v>72</v>
      </c>
      <c r="F444" s="63">
        <f>'приложение № 6'!G446+'приложение № 6'!G25+'приложение № 6'!G122</f>
        <v>28247534</v>
      </c>
    </row>
    <row r="445" spans="1:6" ht="18.75">
      <c r="A445" s="75" t="s">
        <v>306</v>
      </c>
      <c r="B445" s="62" t="s">
        <v>110</v>
      </c>
      <c r="C445" s="62" t="s">
        <v>101</v>
      </c>
      <c r="D445" s="62" t="s">
        <v>387</v>
      </c>
      <c r="E445" s="62" t="s">
        <v>98</v>
      </c>
      <c r="F445" s="181">
        <f>F446</f>
        <v>85400</v>
      </c>
    </row>
    <row r="446" spans="1:6" ht="18.75">
      <c r="A446" s="75" t="s">
        <v>133</v>
      </c>
      <c r="B446" s="62" t="s">
        <v>110</v>
      </c>
      <c r="C446" s="62" t="s">
        <v>101</v>
      </c>
      <c r="D446" s="62" t="s">
        <v>307</v>
      </c>
      <c r="E446" s="62" t="s">
        <v>98</v>
      </c>
      <c r="F446" s="181">
        <f>F447</f>
        <v>85400</v>
      </c>
    </row>
    <row r="447" spans="1:6" ht="18.75">
      <c r="A447" s="61" t="s">
        <v>276</v>
      </c>
      <c r="B447" s="62" t="s">
        <v>110</v>
      </c>
      <c r="C447" s="62" t="s">
        <v>101</v>
      </c>
      <c r="D447" s="62" t="s">
        <v>307</v>
      </c>
      <c r="E447" s="62" t="s">
        <v>275</v>
      </c>
      <c r="F447" s="181">
        <f>F448</f>
        <v>85400</v>
      </c>
    </row>
    <row r="448" spans="1:6" ht="37.5">
      <c r="A448" s="39" t="s">
        <v>29</v>
      </c>
      <c r="B448" s="62" t="s">
        <v>110</v>
      </c>
      <c r="C448" s="62" t="s">
        <v>101</v>
      </c>
      <c r="D448" s="62" t="s">
        <v>307</v>
      </c>
      <c r="E448" s="62" t="s">
        <v>28</v>
      </c>
      <c r="F448" s="181">
        <f>'приложение № 6'!G191</f>
        <v>85400</v>
      </c>
    </row>
    <row r="449" spans="1:6" ht="33">
      <c r="A449" s="222" t="s">
        <v>38</v>
      </c>
      <c r="B449" s="11" t="s">
        <v>110</v>
      </c>
      <c r="C449" s="8" t="s">
        <v>101</v>
      </c>
      <c r="D449" s="11" t="s">
        <v>39</v>
      </c>
      <c r="E449" s="11" t="s">
        <v>98</v>
      </c>
      <c r="F449" s="63">
        <f>F450</f>
        <v>218404400</v>
      </c>
    </row>
    <row r="450" spans="1:6" ht="82.5">
      <c r="A450" s="222" t="s">
        <v>40</v>
      </c>
      <c r="B450" s="11" t="s">
        <v>110</v>
      </c>
      <c r="C450" s="8" t="s">
        <v>101</v>
      </c>
      <c r="D450" s="11" t="s">
        <v>41</v>
      </c>
      <c r="E450" s="11" t="s">
        <v>98</v>
      </c>
      <c r="F450" s="63">
        <f>F451+F455</f>
        <v>218404400</v>
      </c>
    </row>
    <row r="451" spans="1:6" ht="66">
      <c r="A451" s="223" t="s">
        <v>43</v>
      </c>
      <c r="B451" s="11" t="s">
        <v>110</v>
      </c>
      <c r="C451" s="8" t="s">
        <v>101</v>
      </c>
      <c r="D451" s="11" t="s">
        <v>42</v>
      </c>
      <c r="E451" s="11" t="s">
        <v>98</v>
      </c>
      <c r="F451" s="63">
        <f>F452</f>
        <v>38127500</v>
      </c>
    </row>
    <row r="452" spans="1:6" ht="37.5">
      <c r="A452" s="12" t="s">
        <v>73</v>
      </c>
      <c r="B452" s="11" t="s">
        <v>110</v>
      </c>
      <c r="C452" s="11" t="s">
        <v>101</v>
      </c>
      <c r="D452" s="11" t="s">
        <v>42</v>
      </c>
      <c r="E452" s="8" t="s">
        <v>283</v>
      </c>
      <c r="F452" s="63">
        <f>F453</f>
        <v>38127500</v>
      </c>
    </row>
    <row r="453" spans="1:6" ht="18.75">
      <c r="A453" s="12" t="s">
        <v>74</v>
      </c>
      <c r="B453" s="11" t="s">
        <v>110</v>
      </c>
      <c r="C453" s="11" t="s">
        <v>101</v>
      </c>
      <c r="D453" s="11" t="s">
        <v>42</v>
      </c>
      <c r="E453" s="11" t="s">
        <v>71</v>
      </c>
      <c r="F453" s="63">
        <f>F454</f>
        <v>38127500</v>
      </c>
    </row>
    <row r="454" spans="1:6" ht="56.25">
      <c r="A454" s="12" t="s">
        <v>75</v>
      </c>
      <c r="B454" s="11" t="s">
        <v>110</v>
      </c>
      <c r="C454" s="11" t="s">
        <v>101</v>
      </c>
      <c r="D454" s="11" t="s">
        <v>42</v>
      </c>
      <c r="E454" s="11" t="s">
        <v>72</v>
      </c>
      <c r="F454" s="63">
        <f>'приложение № 6'!G452</f>
        <v>38127500</v>
      </c>
    </row>
    <row r="455" spans="1:6" ht="75">
      <c r="A455" s="1" t="s">
        <v>69</v>
      </c>
      <c r="B455" s="11" t="s">
        <v>110</v>
      </c>
      <c r="C455" s="8" t="s">
        <v>101</v>
      </c>
      <c r="D455" s="11" t="s">
        <v>44</v>
      </c>
      <c r="E455" s="8" t="s">
        <v>98</v>
      </c>
      <c r="F455" s="63">
        <f>F456</f>
        <v>180276900</v>
      </c>
    </row>
    <row r="456" spans="1:6" ht="37.5">
      <c r="A456" s="12" t="s">
        <v>73</v>
      </c>
      <c r="B456" s="11" t="s">
        <v>110</v>
      </c>
      <c r="C456" s="11" t="s">
        <v>101</v>
      </c>
      <c r="D456" s="11" t="s">
        <v>44</v>
      </c>
      <c r="E456" s="8" t="s">
        <v>283</v>
      </c>
      <c r="F456" s="63">
        <f>F457</f>
        <v>180276900</v>
      </c>
    </row>
    <row r="457" spans="1:6" ht="18.75">
      <c r="A457" s="12" t="s">
        <v>74</v>
      </c>
      <c r="B457" s="11" t="s">
        <v>110</v>
      </c>
      <c r="C457" s="11" t="s">
        <v>101</v>
      </c>
      <c r="D457" s="11" t="s">
        <v>44</v>
      </c>
      <c r="E457" s="11" t="s">
        <v>71</v>
      </c>
      <c r="F457" s="63">
        <f>F458</f>
        <v>180276900</v>
      </c>
    </row>
    <row r="458" spans="1:6" ht="56.25">
      <c r="A458" s="12" t="s">
        <v>75</v>
      </c>
      <c r="B458" s="11" t="s">
        <v>110</v>
      </c>
      <c r="C458" s="11" t="s">
        <v>101</v>
      </c>
      <c r="D458" s="11" t="s">
        <v>44</v>
      </c>
      <c r="E458" s="11" t="s">
        <v>72</v>
      </c>
      <c r="F458" s="63">
        <f>'приложение № 6'!G456</f>
        <v>180276900</v>
      </c>
    </row>
    <row r="459" spans="1:6" ht="37.5">
      <c r="A459" s="50" t="s">
        <v>473</v>
      </c>
      <c r="B459" s="11" t="s">
        <v>110</v>
      </c>
      <c r="C459" s="11" t="s">
        <v>101</v>
      </c>
      <c r="D459" s="11" t="s">
        <v>474</v>
      </c>
      <c r="E459" s="11" t="s">
        <v>98</v>
      </c>
      <c r="F459" s="63">
        <f>F460</f>
        <v>14956400</v>
      </c>
    </row>
    <row r="460" spans="1:6" ht="112.5">
      <c r="A460" s="50" t="s">
        <v>479</v>
      </c>
      <c r="B460" s="11" t="s">
        <v>110</v>
      </c>
      <c r="C460" s="11" t="s">
        <v>101</v>
      </c>
      <c r="D460" s="11" t="s">
        <v>477</v>
      </c>
      <c r="E460" s="11" t="s">
        <v>98</v>
      </c>
      <c r="F460" s="63">
        <f>F461</f>
        <v>14956400</v>
      </c>
    </row>
    <row r="461" spans="1:6" ht="56.25">
      <c r="A461" s="50" t="s">
        <v>478</v>
      </c>
      <c r="B461" s="11" t="s">
        <v>110</v>
      </c>
      <c r="C461" s="11" t="s">
        <v>101</v>
      </c>
      <c r="D461" s="11" t="s">
        <v>475</v>
      </c>
      <c r="E461" s="11" t="s">
        <v>98</v>
      </c>
      <c r="F461" s="63">
        <f>F462+F464+F466</f>
        <v>14956400</v>
      </c>
    </row>
    <row r="462" spans="1:6" ht="18.75">
      <c r="A462" s="16" t="s">
        <v>236</v>
      </c>
      <c r="B462" s="11" t="s">
        <v>110</v>
      </c>
      <c r="C462" s="11" t="s">
        <v>101</v>
      </c>
      <c r="D462" s="11" t="s">
        <v>475</v>
      </c>
      <c r="E462" s="13" t="s">
        <v>274</v>
      </c>
      <c r="F462" s="63">
        <f>F463</f>
        <v>10834600</v>
      </c>
    </row>
    <row r="463" spans="1:6" ht="18.75">
      <c r="A463" s="39" t="s">
        <v>27</v>
      </c>
      <c r="B463" s="11" t="s">
        <v>110</v>
      </c>
      <c r="C463" s="11" t="s">
        <v>101</v>
      </c>
      <c r="D463" s="11" t="s">
        <v>475</v>
      </c>
      <c r="E463" s="8" t="s">
        <v>26</v>
      </c>
      <c r="F463" s="63">
        <f>'приложение № 6'!G196</f>
        <v>10834600</v>
      </c>
    </row>
    <row r="464" spans="1:6" ht="18.75">
      <c r="A464" s="12" t="s">
        <v>276</v>
      </c>
      <c r="B464" s="11" t="s">
        <v>110</v>
      </c>
      <c r="C464" s="11" t="s">
        <v>101</v>
      </c>
      <c r="D464" s="11" t="s">
        <v>475</v>
      </c>
      <c r="E464" s="13" t="s">
        <v>275</v>
      </c>
      <c r="F464" s="63">
        <f>F465</f>
        <v>3877444</v>
      </c>
    </row>
    <row r="465" spans="1:6" ht="37.5">
      <c r="A465" s="39" t="s">
        <v>29</v>
      </c>
      <c r="B465" s="11" t="s">
        <v>110</v>
      </c>
      <c r="C465" s="11" t="s">
        <v>101</v>
      </c>
      <c r="D465" s="11" t="s">
        <v>475</v>
      </c>
      <c r="E465" s="13" t="s">
        <v>28</v>
      </c>
      <c r="F465" s="63">
        <f>'приложение № 6'!G198</f>
        <v>3877444</v>
      </c>
    </row>
    <row r="466" spans="1:6" ht="18.75">
      <c r="A466" s="50" t="s">
        <v>279</v>
      </c>
      <c r="B466" s="11" t="s">
        <v>110</v>
      </c>
      <c r="C466" s="11" t="s">
        <v>101</v>
      </c>
      <c r="D466" s="11" t="s">
        <v>475</v>
      </c>
      <c r="E466" s="13" t="s">
        <v>280</v>
      </c>
      <c r="F466" s="63">
        <f>F467</f>
        <v>244356</v>
      </c>
    </row>
    <row r="467" spans="1:6" ht="18.75">
      <c r="A467" s="50" t="s">
        <v>282</v>
      </c>
      <c r="B467" s="11" t="s">
        <v>110</v>
      </c>
      <c r="C467" s="11" t="s">
        <v>101</v>
      </c>
      <c r="D467" s="11" t="s">
        <v>475</v>
      </c>
      <c r="E467" s="13" t="s">
        <v>281</v>
      </c>
      <c r="F467" s="63">
        <f>'приложение № 6'!G200</f>
        <v>244356</v>
      </c>
    </row>
    <row r="468" spans="1:6" ht="18.75" customHeight="1">
      <c r="A468" s="65" t="s">
        <v>284</v>
      </c>
      <c r="B468" s="62" t="s">
        <v>110</v>
      </c>
      <c r="C468" s="62" t="s">
        <v>101</v>
      </c>
      <c r="D468" s="62" t="s">
        <v>118</v>
      </c>
      <c r="E468" s="72" t="s">
        <v>98</v>
      </c>
      <c r="F468" s="63">
        <f>F469</f>
        <v>10863222</v>
      </c>
    </row>
    <row r="469" spans="1:6" ht="18.75">
      <c r="A469" s="61" t="s">
        <v>357</v>
      </c>
      <c r="B469" s="62" t="s">
        <v>110</v>
      </c>
      <c r="C469" s="62" t="s">
        <v>101</v>
      </c>
      <c r="D469" s="62" t="s">
        <v>223</v>
      </c>
      <c r="E469" s="72" t="s">
        <v>98</v>
      </c>
      <c r="F469" s="63">
        <f>F470</f>
        <v>10863222</v>
      </c>
    </row>
    <row r="470" spans="1:6" ht="37.5">
      <c r="A470" s="61" t="s">
        <v>73</v>
      </c>
      <c r="B470" s="62" t="s">
        <v>110</v>
      </c>
      <c r="C470" s="62" t="s">
        <v>101</v>
      </c>
      <c r="D470" s="62" t="s">
        <v>223</v>
      </c>
      <c r="E470" s="72" t="s">
        <v>283</v>
      </c>
      <c r="F470" s="63">
        <f>F471</f>
        <v>10863222</v>
      </c>
    </row>
    <row r="471" spans="1:6" ht="18.75">
      <c r="A471" s="61" t="s">
        <v>74</v>
      </c>
      <c r="B471" s="62" t="s">
        <v>110</v>
      </c>
      <c r="C471" s="62" t="s">
        <v>101</v>
      </c>
      <c r="D471" s="62" t="s">
        <v>223</v>
      </c>
      <c r="E471" s="62" t="s">
        <v>71</v>
      </c>
      <c r="F471" s="63">
        <f>F472</f>
        <v>10863222</v>
      </c>
    </row>
    <row r="472" spans="1:6" ht="18.75">
      <c r="A472" s="61" t="s">
        <v>288</v>
      </c>
      <c r="B472" s="62" t="s">
        <v>110</v>
      </c>
      <c r="C472" s="62" t="s">
        <v>101</v>
      </c>
      <c r="D472" s="62" t="s">
        <v>223</v>
      </c>
      <c r="E472" s="62" t="s">
        <v>77</v>
      </c>
      <c r="F472" s="63">
        <f>'приложение № 6'!G461</f>
        <v>10863222</v>
      </c>
    </row>
    <row r="473" spans="1:6" ht="18.75">
      <c r="A473" s="61" t="s">
        <v>155</v>
      </c>
      <c r="B473" s="62" t="s">
        <v>110</v>
      </c>
      <c r="C473" s="62" t="s">
        <v>110</v>
      </c>
      <c r="D473" s="62" t="s">
        <v>97</v>
      </c>
      <c r="E473" s="62" t="s">
        <v>98</v>
      </c>
      <c r="F473" s="63">
        <f>F479+F494+F474</f>
        <v>41161083.41</v>
      </c>
    </row>
    <row r="474" spans="1:6" ht="18.75">
      <c r="A474" s="71" t="s">
        <v>295</v>
      </c>
      <c r="B474" s="62" t="s">
        <v>110</v>
      </c>
      <c r="C474" s="62" t="s">
        <v>110</v>
      </c>
      <c r="D474" s="62" t="s">
        <v>297</v>
      </c>
      <c r="E474" s="62" t="s">
        <v>98</v>
      </c>
      <c r="F474" s="181">
        <f>F475</f>
        <v>1516792</v>
      </c>
    </row>
    <row r="475" spans="1:6" ht="18.75">
      <c r="A475" s="71" t="s">
        <v>296</v>
      </c>
      <c r="B475" s="62" t="s">
        <v>110</v>
      </c>
      <c r="C475" s="62" t="s">
        <v>110</v>
      </c>
      <c r="D475" s="62" t="s">
        <v>297</v>
      </c>
      <c r="E475" s="62" t="s">
        <v>98</v>
      </c>
      <c r="F475" s="181">
        <f>F476</f>
        <v>1516792</v>
      </c>
    </row>
    <row r="476" spans="1:6" ht="37.5" customHeight="1">
      <c r="A476" s="71" t="s">
        <v>73</v>
      </c>
      <c r="B476" s="62" t="s">
        <v>110</v>
      </c>
      <c r="C476" s="62" t="s">
        <v>110</v>
      </c>
      <c r="D476" s="62" t="s">
        <v>297</v>
      </c>
      <c r="E476" s="62" t="s">
        <v>283</v>
      </c>
      <c r="F476" s="181">
        <f>F477</f>
        <v>1516792</v>
      </c>
    </row>
    <row r="477" spans="1:6" ht="18.75">
      <c r="A477" s="71" t="s">
        <v>74</v>
      </c>
      <c r="B477" s="62" t="s">
        <v>110</v>
      </c>
      <c r="C477" s="62" t="s">
        <v>110</v>
      </c>
      <c r="D477" s="62" t="s">
        <v>297</v>
      </c>
      <c r="E477" s="62" t="s">
        <v>71</v>
      </c>
      <c r="F477" s="181">
        <f>F478</f>
        <v>1516792</v>
      </c>
    </row>
    <row r="478" spans="1:6" ht="37.5" customHeight="1">
      <c r="A478" s="71" t="s">
        <v>75</v>
      </c>
      <c r="B478" s="62" t="s">
        <v>110</v>
      </c>
      <c r="C478" s="62" t="s">
        <v>110</v>
      </c>
      <c r="D478" s="62" t="s">
        <v>297</v>
      </c>
      <c r="E478" s="62" t="s">
        <v>72</v>
      </c>
      <c r="F478" s="181">
        <f>'приложение № 6'!G31</f>
        <v>1516792</v>
      </c>
    </row>
    <row r="479" spans="1:6" ht="18.75">
      <c r="A479" s="61" t="s">
        <v>156</v>
      </c>
      <c r="B479" s="62" t="s">
        <v>110</v>
      </c>
      <c r="C479" s="62" t="s">
        <v>110</v>
      </c>
      <c r="D479" s="62" t="s">
        <v>298</v>
      </c>
      <c r="E479" s="62" t="s">
        <v>98</v>
      </c>
      <c r="F479" s="63">
        <f>F480+F485</f>
        <v>26680383.57</v>
      </c>
    </row>
    <row r="480" spans="1:6" ht="18.75" customHeight="1">
      <c r="A480" s="61" t="s">
        <v>73</v>
      </c>
      <c r="B480" s="62" t="s">
        <v>110</v>
      </c>
      <c r="C480" s="62" t="s">
        <v>110</v>
      </c>
      <c r="D480" s="62" t="s">
        <v>298</v>
      </c>
      <c r="E480" s="72" t="s">
        <v>283</v>
      </c>
      <c r="F480" s="63">
        <f>F481+F483</f>
        <v>12449714</v>
      </c>
    </row>
    <row r="481" spans="1:6" ht="18.75">
      <c r="A481" s="61" t="s">
        <v>74</v>
      </c>
      <c r="B481" s="62" t="s">
        <v>110</v>
      </c>
      <c r="C481" s="62" t="s">
        <v>110</v>
      </c>
      <c r="D481" s="62" t="s">
        <v>298</v>
      </c>
      <c r="E481" s="62" t="s">
        <v>71</v>
      </c>
      <c r="F481" s="63">
        <f>F482</f>
        <v>4420125.6</v>
      </c>
    </row>
    <row r="482" spans="1:6" ht="18.75" customHeight="1">
      <c r="A482" s="61" t="s">
        <v>75</v>
      </c>
      <c r="B482" s="62" t="s">
        <v>110</v>
      </c>
      <c r="C482" s="62" t="s">
        <v>110</v>
      </c>
      <c r="D482" s="62" t="s">
        <v>298</v>
      </c>
      <c r="E482" s="62" t="s">
        <v>72</v>
      </c>
      <c r="F482" s="63">
        <f>'приложение № 6'!G466+'приложение № 6'!G35+'приложение № 6'!G127</f>
        <v>4420125.6</v>
      </c>
    </row>
    <row r="483" spans="1:6" ht="18.75">
      <c r="A483" s="61" t="s">
        <v>289</v>
      </c>
      <c r="B483" s="62" t="s">
        <v>110</v>
      </c>
      <c r="C483" s="62" t="s">
        <v>110</v>
      </c>
      <c r="D483" s="62" t="s">
        <v>298</v>
      </c>
      <c r="E483" s="62" t="s">
        <v>285</v>
      </c>
      <c r="F483" s="63">
        <f>F484</f>
        <v>8029588.4</v>
      </c>
    </row>
    <row r="484" spans="1:6" ht="56.25">
      <c r="A484" s="61" t="s">
        <v>290</v>
      </c>
      <c r="B484" s="62" t="s">
        <v>110</v>
      </c>
      <c r="C484" s="62" t="s">
        <v>110</v>
      </c>
      <c r="D484" s="62" t="s">
        <v>298</v>
      </c>
      <c r="E484" s="62" t="s">
        <v>286</v>
      </c>
      <c r="F484" s="63">
        <f>'приложение № 6'!G468</f>
        <v>8029588.4</v>
      </c>
    </row>
    <row r="485" spans="1:6" ht="18.75">
      <c r="A485" s="61" t="s">
        <v>133</v>
      </c>
      <c r="B485" s="62" t="s">
        <v>110</v>
      </c>
      <c r="C485" s="62" t="s">
        <v>110</v>
      </c>
      <c r="D485" s="62" t="s">
        <v>388</v>
      </c>
      <c r="E485" s="62" t="s">
        <v>98</v>
      </c>
      <c r="F485" s="63">
        <f>F486+F490</f>
        <v>14230669.57</v>
      </c>
    </row>
    <row r="486" spans="1:6" ht="37.5">
      <c r="A486" s="61" t="s">
        <v>73</v>
      </c>
      <c r="B486" s="62" t="s">
        <v>110</v>
      </c>
      <c r="C486" s="62" t="s">
        <v>110</v>
      </c>
      <c r="D486" s="62" t="s">
        <v>388</v>
      </c>
      <c r="E486" s="72" t="s">
        <v>283</v>
      </c>
      <c r="F486" s="63">
        <f>F487</f>
        <v>11191425.57</v>
      </c>
    </row>
    <row r="487" spans="1:6" ht="15" customHeight="1">
      <c r="A487" s="61" t="s">
        <v>289</v>
      </c>
      <c r="B487" s="62" t="s">
        <v>110</v>
      </c>
      <c r="C487" s="62" t="s">
        <v>110</v>
      </c>
      <c r="D487" s="62" t="s">
        <v>388</v>
      </c>
      <c r="E487" s="62" t="s">
        <v>285</v>
      </c>
      <c r="F487" s="63">
        <f>F488+F489</f>
        <v>11191425.57</v>
      </c>
    </row>
    <row r="488" spans="1:6" ht="74.25" customHeight="1">
      <c r="A488" s="61" t="s">
        <v>290</v>
      </c>
      <c r="B488" s="62" t="s">
        <v>110</v>
      </c>
      <c r="C488" s="62" t="s">
        <v>110</v>
      </c>
      <c r="D488" s="62" t="s">
        <v>388</v>
      </c>
      <c r="E488" s="62" t="s">
        <v>286</v>
      </c>
      <c r="F488" s="63">
        <f>'приложение № 6'!G472</f>
        <v>11191425.57</v>
      </c>
    </row>
    <row r="489" spans="1:6" ht="18.75" hidden="1">
      <c r="A489" s="12" t="s">
        <v>291</v>
      </c>
      <c r="B489" s="11" t="s">
        <v>110</v>
      </c>
      <c r="C489" s="11" t="s">
        <v>110</v>
      </c>
      <c r="D489" s="11" t="s">
        <v>388</v>
      </c>
      <c r="E489" s="11" t="s">
        <v>287</v>
      </c>
      <c r="F489" s="63">
        <f>'приложение № 6'!G473</f>
        <v>0</v>
      </c>
    </row>
    <row r="490" spans="1:6" ht="75">
      <c r="A490" s="22" t="s">
        <v>53</v>
      </c>
      <c r="B490" s="62" t="s">
        <v>110</v>
      </c>
      <c r="C490" s="62" t="s">
        <v>110</v>
      </c>
      <c r="D490" s="62" t="s">
        <v>79</v>
      </c>
      <c r="E490" s="62" t="s">
        <v>98</v>
      </c>
      <c r="F490" s="63">
        <f>F492</f>
        <v>3039244</v>
      </c>
    </row>
    <row r="491" spans="1:6" ht="37.5">
      <c r="A491" s="61" t="s">
        <v>73</v>
      </c>
      <c r="B491" s="62" t="s">
        <v>110</v>
      </c>
      <c r="C491" s="62" t="s">
        <v>110</v>
      </c>
      <c r="D491" s="62" t="s">
        <v>79</v>
      </c>
      <c r="E491" s="62" t="s">
        <v>283</v>
      </c>
      <c r="F491" s="63">
        <f>F492</f>
        <v>3039244</v>
      </c>
    </row>
    <row r="492" spans="1:6" ht="18.75">
      <c r="A492" s="61" t="s">
        <v>289</v>
      </c>
      <c r="B492" s="62" t="s">
        <v>110</v>
      </c>
      <c r="C492" s="62" t="s">
        <v>110</v>
      </c>
      <c r="D492" s="62" t="s">
        <v>79</v>
      </c>
      <c r="E492" s="62" t="s">
        <v>285</v>
      </c>
      <c r="F492" s="63">
        <f>F493</f>
        <v>3039244</v>
      </c>
    </row>
    <row r="493" spans="1:6" ht="56.25">
      <c r="A493" s="61" t="s">
        <v>290</v>
      </c>
      <c r="B493" s="62" t="s">
        <v>110</v>
      </c>
      <c r="C493" s="62" t="s">
        <v>110</v>
      </c>
      <c r="D493" s="62" t="s">
        <v>79</v>
      </c>
      <c r="E493" s="62" t="s">
        <v>286</v>
      </c>
      <c r="F493" s="63">
        <f>'приложение № 6'!G476</f>
        <v>3039244</v>
      </c>
    </row>
    <row r="494" spans="1:6" ht="18.75">
      <c r="A494" s="65" t="s">
        <v>284</v>
      </c>
      <c r="B494" s="62" t="s">
        <v>110</v>
      </c>
      <c r="C494" s="62" t="s">
        <v>110</v>
      </c>
      <c r="D494" s="62" t="s">
        <v>118</v>
      </c>
      <c r="E494" s="72" t="s">
        <v>98</v>
      </c>
      <c r="F494" s="63">
        <f>F498+F495+F505</f>
        <v>12963907.84</v>
      </c>
    </row>
    <row r="495" spans="1:6" ht="37.5">
      <c r="A495" s="65" t="s">
        <v>335</v>
      </c>
      <c r="B495" s="62" t="s">
        <v>110</v>
      </c>
      <c r="C495" s="62" t="s">
        <v>110</v>
      </c>
      <c r="D495" s="62" t="s">
        <v>336</v>
      </c>
      <c r="E495" s="64" t="s">
        <v>98</v>
      </c>
      <c r="F495" s="63">
        <f>F496</f>
        <v>200000</v>
      </c>
    </row>
    <row r="496" spans="1:6" ht="18.75">
      <c r="A496" s="65" t="s">
        <v>276</v>
      </c>
      <c r="B496" s="62" t="s">
        <v>110</v>
      </c>
      <c r="C496" s="62" t="s">
        <v>110</v>
      </c>
      <c r="D496" s="62" t="s">
        <v>336</v>
      </c>
      <c r="E496" s="64" t="s">
        <v>275</v>
      </c>
      <c r="F496" s="63">
        <f>F497</f>
        <v>200000</v>
      </c>
    </row>
    <row r="497" spans="1:6" ht="37.5">
      <c r="A497" s="39" t="s">
        <v>29</v>
      </c>
      <c r="B497" s="62" t="s">
        <v>110</v>
      </c>
      <c r="C497" s="62" t="s">
        <v>110</v>
      </c>
      <c r="D497" s="62" t="s">
        <v>336</v>
      </c>
      <c r="E497" s="64" t="s">
        <v>28</v>
      </c>
      <c r="F497" s="63">
        <f>'приложение № 6'!G662</f>
        <v>200000</v>
      </c>
    </row>
    <row r="498" spans="1:6" ht="37.5">
      <c r="A498" s="65" t="s">
        <v>76</v>
      </c>
      <c r="B498" s="62" t="s">
        <v>110</v>
      </c>
      <c r="C498" s="62" t="s">
        <v>110</v>
      </c>
      <c r="D498" s="62" t="s">
        <v>222</v>
      </c>
      <c r="E498" s="72" t="s">
        <v>98</v>
      </c>
      <c r="F498" s="63">
        <f>F499</f>
        <v>409700</v>
      </c>
    </row>
    <row r="499" spans="1:6" ht="37.5">
      <c r="A499" s="61" t="s">
        <v>73</v>
      </c>
      <c r="B499" s="62" t="s">
        <v>110</v>
      </c>
      <c r="C499" s="62" t="s">
        <v>110</v>
      </c>
      <c r="D499" s="62" t="s">
        <v>222</v>
      </c>
      <c r="E499" s="72" t="s">
        <v>283</v>
      </c>
      <c r="F499" s="63">
        <f>F500+F503</f>
        <v>409700</v>
      </c>
    </row>
    <row r="500" spans="1:6" ht="18.75">
      <c r="A500" s="39" t="s">
        <v>74</v>
      </c>
      <c r="B500" s="11" t="s">
        <v>110</v>
      </c>
      <c r="C500" s="11" t="s">
        <v>110</v>
      </c>
      <c r="D500" s="11" t="s">
        <v>222</v>
      </c>
      <c r="E500" s="11" t="s">
        <v>71</v>
      </c>
      <c r="F500" s="63">
        <f>F501+F502</f>
        <v>152200</v>
      </c>
    </row>
    <row r="501" spans="1:6" ht="56.25">
      <c r="A501" s="39" t="s">
        <v>75</v>
      </c>
      <c r="B501" s="11" t="s">
        <v>110</v>
      </c>
      <c r="C501" s="11" t="s">
        <v>110</v>
      </c>
      <c r="D501" s="11" t="s">
        <v>222</v>
      </c>
      <c r="E501" s="11" t="s">
        <v>72</v>
      </c>
      <c r="F501" s="63">
        <f>'приложение № 6'!G40+'приложение № 6'!G132</f>
        <v>41700</v>
      </c>
    </row>
    <row r="502" spans="1:6" ht="18.75">
      <c r="A502" s="12" t="s">
        <v>288</v>
      </c>
      <c r="B502" s="11" t="s">
        <v>110</v>
      </c>
      <c r="C502" s="11" t="s">
        <v>110</v>
      </c>
      <c r="D502" s="11" t="s">
        <v>222</v>
      </c>
      <c r="E502" s="8" t="s">
        <v>77</v>
      </c>
      <c r="F502" s="63">
        <f>'приложение № 6'!G481</f>
        <v>110500</v>
      </c>
    </row>
    <row r="503" spans="1:6" ht="18.75">
      <c r="A503" s="61" t="s">
        <v>289</v>
      </c>
      <c r="B503" s="62" t="s">
        <v>110</v>
      </c>
      <c r="C503" s="62" t="s">
        <v>110</v>
      </c>
      <c r="D503" s="62" t="s">
        <v>222</v>
      </c>
      <c r="E503" s="62" t="s">
        <v>285</v>
      </c>
      <c r="F503" s="63">
        <f>F504</f>
        <v>257500</v>
      </c>
    </row>
    <row r="504" spans="1:6" ht="18.75">
      <c r="A504" s="61" t="s">
        <v>291</v>
      </c>
      <c r="B504" s="62" t="s">
        <v>110</v>
      </c>
      <c r="C504" s="62" t="s">
        <v>110</v>
      </c>
      <c r="D504" s="62" t="s">
        <v>222</v>
      </c>
      <c r="E504" s="62" t="s">
        <v>287</v>
      </c>
      <c r="F504" s="63">
        <f>'приложение № 6'!G483</f>
        <v>257500</v>
      </c>
    </row>
    <row r="505" spans="1:6" ht="37.5">
      <c r="A505" s="65" t="s">
        <v>355</v>
      </c>
      <c r="B505" s="62" t="s">
        <v>110</v>
      </c>
      <c r="C505" s="62" t="s">
        <v>110</v>
      </c>
      <c r="D505" s="11" t="s">
        <v>56</v>
      </c>
      <c r="E505" s="72" t="s">
        <v>98</v>
      </c>
      <c r="F505" s="63">
        <f>F506</f>
        <v>12354207.84</v>
      </c>
    </row>
    <row r="506" spans="1:6" ht="18.75">
      <c r="A506" s="1" t="s">
        <v>276</v>
      </c>
      <c r="B506" s="62" t="s">
        <v>110</v>
      </c>
      <c r="C506" s="62" t="s">
        <v>110</v>
      </c>
      <c r="D506" s="11" t="s">
        <v>56</v>
      </c>
      <c r="E506" s="72" t="s">
        <v>275</v>
      </c>
      <c r="F506" s="63">
        <f>F507</f>
        <v>12354207.84</v>
      </c>
    </row>
    <row r="507" spans="1:6" ht="37.5">
      <c r="A507" s="39" t="s">
        <v>29</v>
      </c>
      <c r="B507" s="62" t="s">
        <v>110</v>
      </c>
      <c r="C507" s="62" t="s">
        <v>110</v>
      </c>
      <c r="D507" s="11" t="s">
        <v>56</v>
      </c>
      <c r="E507" s="72" t="s">
        <v>28</v>
      </c>
      <c r="F507" s="63">
        <f>'приложение № 6'!G1012</f>
        <v>12354207.84</v>
      </c>
    </row>
    <row r="508" spans="1:6" ht="18.75">
      <c r="A508" s="61" t="s">
        <v>160</v>
      </c>
      <c r="B508" s="62" t="s">
        <v>110</v>
      </c>
      <c r="C508" s="62" t="s">
        <v>122</v>
      </c>
      <c r="D508" s="62" t="s">
        <v>97</v>
      </c>
      <c r="E508" s="62" t="s">
        <v>98</v>
      </c>
      <c r="F508" s="63">
        <f>F509+F521+F530+F547+F554</f>
        <v>50485570.83</v>
      </c>
    </row>
    <row r="509" spans="1:6" ht="37.5">
      <c r="A509" s="61" t="s">
        <v>102</v>
      </c>
      <c r="B509" s="62" t="s">
        <v>110</v>
      </c>
      <c r="C509" s="62" t="s">
        <v>122</v>
      </c>
      <c r="D509" s="62" t="s">
        <v>171</v>
      </c>
      <c r="E509" s="62" t="s">
        <v>98</v>
      </c>
      <c r="F509" s="63">
        <f>F510</f>
        <v>17645605</v>
      </c>
    </row>
    <row r="510" spans="1:6" ht="18.75">
      <c r="A510" s="61" t="s">
        <v>88</v>
      </c>
      <c r="B510" s="62" t="s">
        <v>110</v>
      </c>
      <c r="C510" s="62" t="s">
        <v>122</v>
      </c>
      <c r="D510" s="62" t="s">
        <v>108</v>
      </c>
      <c r="E510" s="62" t="s">
        <v>98</v>
      </c>
      <c r="F510" s="63">
        <f>F511+F518</f>
        <v>17645605</v>
      </c>
    </row>
    <row r="511" spans="1:6" ht="18.75">
      <c r="A511" s="61" t="s">
        <v>211</v>
      </c>
      <c r="B511" s="64" t="s">
        <v>110</v>
      </c>
      <c r="C511" s="64" t="s">
        <v>122</v>
      </c>
      <c r="D511" s="62" t="s">
        <v>368</v>
      </c>
      <c r="E511" s="64" t="s">
        <v>98</v>
      </c>
      <c r="F511" s="63">
        <f>F512+F514+F516</f>
        <v>12742904</v>
      </c>
    </row>
    <row r="512" spans="1:6" ht="56.25">
      <c r="A512" s="65" t="s">
        <v>67</v>
      </c>
      <c r="B512" s="64" t="s">
        <v>110</v>
      </c>
      <c r="C512" s="64" t="s">
        <v>122</v>
      </c>
      <c r="D512" s="62" t="s">
        <v>368</v>
      </c>
      <c r="E512" s="64" t="s">
        <v>274</v>
      </c>
      <c r="F512" s="63">
        <f>F513</f>
        <v>12538762</v>
      </c>
    </row>
    <row r="513" spans="1:6" ht="18.75">
      <c r="A513" s="38" t="s">
        <v>30</v>
      </c>
      <c r="B513" s="64" t="s">
        <v>110</v>
      </c>
      <c r="C513" s="64" t="s">
        <v>122</v>
      </c>
      <c r="D513" s="62" t="s">
        <v>368</v>
      </c>
      <c r="E513" s="64" t="s">
        <v>31</v>
      </c>
      <c r="F513" s="63">
        <f>'приложение № 6'!G489</f>
        <v>12538762</v>
      </c>
    </row>
    <row r="514" spans="1:6" ht="18.75">
      <c r="A514" s="65" t="s">
        <v>276</v>
      </c>
      <c r="B514" s="64" t="s">
        <v>110</v>
      </c>
      <c r="C514" s="64" t="s">
        <v>122</v>
      </c>
      <c r="D514" s="62" t="s">
        <v>368</v>
      </c>
      <c r="E514" s="64" t="s">
        <v>275</v>
      </c>
      <c r="F514" s="63">
        <f>F515</f>
        <v>201939</v>
      </c>
    </row>
    <row r="515" spans="1:6" ht="37.5">
      <c r="A515" s="39" t="s">
        <v>29</v>
      </c>
      <c r="B515" s="64" t="s">
        <v>110</v>
      </c>
      <c r="C515" s="64" t="s">
        <v>122</v>
      </c>
      <c r="D515" s="62" t="s">
        <v>368</v>
      </c>
      <c r="E515" s="64" t="s">
        <v>28</v>
      </c>
      <c r="F515" s="63">
        <f>'приложение № 6'!G491</f>
        <v>201939</v>
      </c>
    </row>
    <row r="516" spans="1:6" ht="18.75">
      <c r="A516" s="65" t="s">
        <v>279</v>
      </c>
      <c r="B516" s="64" t="s">
        <v>110</v>
      </c>
      <c r="C516" s="64" t="s">
        <v>122</v>
      </c>
      <c r="D516" s="62" t="s">
        <v>368</v>
      </c>
      <c r="E516" s="64" t="s">
        <v>280</v>
      </c>
      <c r="F516" s="63">
        <f>F517</f>
        <v>2203</v>
      </c>
    </row>
    <row r="517" spans="1:6" ht="18.75">
      <c r="A517" s="65" t="s">
        <v>282</v>
      </c>
      <c r="B517" s="64" t="s">
        <v>110</v>
      </c>
      <c r="C517" s="64" t="s">
        <v>122</v>
      </c>
      <c r="D517" s="62" t="s">
        <v>368</v>
      </c>
      <c r="E517" s="64" t="s">
        <v>281</v>
      </c>
      <c r="F517" s="63">
        <f>'приложение № 6'!G493</f>
        <v>2203</v>
      </c>
    </row>
    <row r="518" spans="1:6" ht="75">
      <c r="A518" s="22" t="s">
        <v>53</v>
      </c>
      <c r="B518" s="64" t="s">
        <v>110</v>
      </c>
      <c r="C518" s="64" t="s">
        <v>122</v>
      </c>
      <c r="D518" s="62" t="s">
        <v>257</v>
      </c>
      <c r="E518" s="64" t="s">
        <v>98</v>
      </c>
      <c r="F518" s="63">
        <f>F519</f>
        <v>4902701</v>
      </c>
    </row>
    <row r="519" spans="1:6" ht="56.25">
      <c r="A519" s="65" t="s">
        <v>67</v>
      </c>
      <c r="B519" s="64" t="s">
        <v>110</v>
      </c>
      <c r="C519" s="64" t="s">
        <v>122</v>
      </c>
      <c r="D519" s="62" t="s">
        <v>257</v>
      </c>
      <c r="E519" s="64" t="s">
        <v>274</v>
      </c>
      <c r="F519" s="63">
        <f>F520</f>
        <v>4902701</v>
      </c>
    </row>
    <row r="520" spans="1:6" ht="18.75">
      <c r="A520" s="38" t="s">
        <v>30</v>
      </c>
      <c r="B520" s="64" t="s">
        <v>110</v>
      </c>
      <c r="C520" s="64" t="s">
        <v>122</v>
      </c>
      <c r="D520" s="62" t="s">
        <v>257</v>
      </c>
      <c r="E520" s="64" t="s">
        <v>31</v>
      </c>
      <c r="F520" s="63">
        <f>'приложение № 6'!G496</f>
        <v>4902701</v>
      </c>
    </row>
    <row r="521" spans="1:6" ht="18.75" customHeight="1">
      <c r="A521" s="61" t="s">
        <v>161</v>
      </c>
      <c r="B521" s="62" t="s">
        <v>110</v>
      </c>
      <c r="C521" s="62" t="s">
        <v>122</v>
      </c>
      <c r="D521" s="62" t="s">
        <v>389</v>
      </c>
      <c r="E521" s="62" t="s">
        <v>98</v>
      </c>
      <c r="F521" s="63">
        <f>F522</f>
        <v>28150346.83</v>
      </c>
    </row>
    <row r="522" spans="1:6" ht="18.75">
      <c r="A522" s="61" t="s">
        <v>133</v>
      </c>
      <c r="B522" s="62" t="s">
        <v>110</v>
      </c>
      <c r="C522" s="62" t="s">
        <v>122</v>
      </c>
      <c r="D522" s="62" t="s">
        <v>390</v>
      </c>
      <c r="E522" s="62" t="s">
        <v>98</v>
      </c>
      <c r="F522" s="63">
        <f>F523+F526</f>
        <v>28150346.83</v>
      </c>
    </row>
    <row r="523" spans="1:6" ht="37.5">
      <c r="A523" s="61" t="s">
        <v>73</v>
      </c>
      <c r="B523" s="62" t="s">
        <v>110</v>
      </c>
      <c r="C523" s="62" t="s">
        <v>122</v>
      </c>
      <c r="D523" s="62" t="s">
        <v>390</v>
      </c>
      <c r="E523" s="72" t="s">
        <v>283</v>
      </c>
      <c r="F523" s="63">
        <f>F524</f>
        <v>21895236.83</v>
      </c>
    </row>
    <row r="524" spans="1:6" ht="18.75">
      <c r="A524" s="61" t="s">
        <v>74</v>
      </c>
      <c r="B524" s="62" t="s">
        <v>110</v>
      </c>
      <c r="C524" s="62" t="s">
        <v>122</v>
      </c>
      <c r="D524" s="62" t="s">
        <v>390</v>
      </c>
      <c r="E524" s="62" t="s">
        <v>71</v>
      </c>
      <c r="F524" s="63">
        <f>F525</f>
        <v>21895236.83</v>
      </c>
    </row>
    <row r="525" spans="1:6" ht="56.25">
      <c r="A525" s="61" t="s">
        <v>75</v>
      </c>
      <c r="B525" s="62" t="s">
        <v>110</v>
      </c>
      <c r="C525" s="62" t="s">
        <v>122</v>
      </c>
      <c r="D525" s="62" t="s">
        <v>390</v>
      </c>
      <c r="E525" s="62" t="s">
        <v>72</v>
      </c>
      <c r="F525" s="63">
        <f>'приложение № 6'!G501</f>
        <v>21895236.83</v>
      </c>
    </row>
    <row r="526" spans="1:6" ht="75">
      <c r="A526" s="22" t="s">
        <v>53</v>
      </c>
      <c r="B526" s="62" t="s">
        <v>110</v>
      </c>
      <c r="C526" s="62" t="s">
        <v>122</v>
      </c>
      <c r="D526" s="62" t="s">
        <v>80</v>
      </c>
      <c r="E526" s="62" t="s">
        <v>98</v>
      </c>
      <c r="F526" s="63">
        <f>F527</f>
        <v>6255110</v>
      </c>
    </row>
    <row r="527" spans="1:6" ht="37.5">
      <c r="A527" s="61" t="s">
        <v>73</v>
      </c>
      <c r="B527" s="62" t="s">
        <v>110</v>
      </c>
      <c r="C527" s="62" t="s">
        <v>122</v>
      </c>
      <c r="D527" s="62" t="s">
        <v>80</v>
      </c>
      <c r="E527" s="72" t="s">
        <v>283</v>
      </c>
      <c r="F527" s="63">
        <f>F528</f>
        <v>6255110</v>
      </c>
    </row>
    <row r="528" spans="1:6" ht="18.75">
      <c r="A528" s="61" t="s">
        <v>74</v>
      </c>
      <c r="B528" s="62" t="s">
        <v>110</v>
      </c>
      <c r="C528" s="62" t="s">
        <v>122</v>
      </c>
      <c r="D528" s="62" t="s">
        <v>80</v>
      </c>
      <c r="E528" s="62" t="s">
        <v>71</v>
      </c>
      <c r="F528" s="63">
        <f>F529</f>
        <v>6255110</v>
      </c>
    </row>
    <row r="529" spans="1:6" ht="56.25">
      <c r="A529" s="61" t="s">
        <v>75</v>
      </c>
      <c r="B529" s="62" t="s">
        <v>110</v>
      </c>
      <c r="C529" s="62" t="s">
        <v>122</v>
      </c>
      <c r="D529" s="62" t="s">
        <v>80</v>
      </c>
      <c r="E529" s="62" t="s">
        <v>72</v>
      </c>
      <c r="F529" s="63">
        <f>'приложение № 6'!G505</f>
        <v>6255110</v>
      </c>
    </row>
    <row r="530" spans="1:6" ht="18.75">
      <c r="A530" s="65" t="s">
        <v>284</v>
      </c>
      <c r="B530" s="62" t="s">
        <v>110</v>
      </c>
      <c r="C530" s="62" t="s">
        <v>122</v>
      </c>
      <c r="D530" s="62" t="s">
        <v>118</v>
      </c>
      <c r="E530" s="72" t="s">
        <v>98</v>
      </c>
      <c r="F530" s="63">
        <f>F535+F538+F531</f>
        <v>2406281</v>
      </c>
    </row>
    <row r="531" spans="1:6" ht="18.75">
      <c r="A531" s="65" t="s">
        <v>303</v>
      </c>
      <c r="B531" s="64" t="s">
        <v>110</v>
      </c>
      <c r="C531" s="64" t="s">
        <v>122</v>
      </c>
      <c r="D531" s="62" t="s">
        <v>224</v>
      </c>
      <c r="E531" s="64" t="s">
        <v>98</v>
      </c>
      <c r="F531" s="63">
        <f>F532</f>
        <v>453800</v>
      </c>
    </row>
    <row r="532" spans="1:6" ht="37.5">
      <c r="A532" s="61" t="s">
        <v>73</v>
      </c>
      <c r="B532" s="64" t="s">
        <v>110</v>
      </c>
      <c r="C532" s="64" t="s">
        <v>122</v>
      </c>
      <c r="D532" s="62" t="s">
        <v>224</v>
      </c>
      <c r="E532" s="64" t="s">
        <v>283</v>
      </c>
      <c r="F532" s="63">
        <f>F533</f>
        <v>453800</v>
      </c>
    </row>
    <row r="533" spans="1:6" ht="18.75">
      <c r="A533" s="61" t="s">
        <v>74</v>
      </c>
      <c r="B533" s="64" t="s">
        <v>110</v>
      </c>
      <c r="C533" s="64" t="s">
        <v>122</v>
      </c>
      <c r="D533" s="62" t="s">
        <v>224</v>
      </c>
      <c r="E533" s="64" t="s">
        <v>71</v>
      </c>
      <c r="F533" s="63">
        <f>F534</f>
        <v>453800</v>
      </c>
    </row>
    <row r="534" spans="1:6" ht="56.25">
      <c r="A534" s="61" t="s">
        <v>75</v>
      </c>
      <c r="B534" s="64" t="s">
        <v>110</v>
      </c>
      <c r="C534" s="64" t="s">
        <v>122</v>
      </c>
      <c r="D534" s="62" t="s">
        <v>224</v>
      </c>
      <c r="E534" s="64" t="s">
        <v>72</v>
      </c>
      <c r="F534" s="63">
        <f>'приложение № 6'!G138</f>
        <v>453800</v>
      </c>
    </row>
    <row r="535" spans="1:6" ht="37.5">
      <c r="A535" s="65" t="s">
        <v>293</v>
      </c>
      <c r="B535" s="62" t="s">
        <v>110</v>
      </c>
      <c r="C535" s="62" t="s">
        <v>122</v>
      </c>
      <c r="D535" s="62" t="s">
        <v>216</v>
      </c>
      <c r="E535" s="72" t="s">
        <v>98</v>
      </c>
      <c r="F535" s="63">
        <f>F536</f>
        <v>19000</v>
      </c>
    </row>
    <row r="536" spans="1:6" ht="18.75">
      <c r="A536" s="65" t="s">
        <v>276</v>
      </c>
      <c r="B536" s="62" t="s">
        <v>110</v>
      </c>
      <c r="C536" s="62" t="s">
        <v>122</v>
      </c>
      <c r="D536" s="62" t="s">
        <v>216</v>
      </c>
      <c r="E536" s="72" t="s">
        <v>275</v>
      </c>
      <c r="F536" s="63">
        <f>F537</f>
        <v>19000</v>
      </c>
    </row>
    <row r="537" spans="1:6" ht="37.5">
      <c r="A537" s="39" t="s">
        <v>29</v>
      </c>
      <c r="B537" s="62" t="s">
        <v>110</v>
      </c>
      <c r="C537" s="62" t="s">
        <v>122</v>
      </c>
      <c r="D537" s="62" t="s">
        <v>216</v>
      </c>
      <c r="E537" s="72" t="s">
        <v>28</v>
      </c>
      <c r="F537" s="63">
        <f>'приложение № 6'!G509</f>
        <v>19000</v>
      </c>
    </row>
    <row r="538" spans="1:6" ht="18.75">
      <c r="A538" s="65" t="s">
        <v>292</v>
      </c>
      <c r="B538" s="62" t="s">
        <v>110</v>
      </c>
      <c r="C538" s="62" t="s">
        <v>122</v>
      </c>
      <c r="D538" s="62" t="s">
        <v>362</v>
      </c>
      <c r="E538" s="72" t="s">
        <v>98</v>
      </c>
      <c r="F538" s="63">
        <f>F539+F544+F541</f>
        <v>1933481</v>
      </c>
    </row>
    <row r="539" spans="1:6" ht="18.75">
      <c r="A539" s="65" t="s">
        <v>276</v>
      </c>
      <c r="B539" s="62" t="s">
        <v>110</v>
      </c>
      <c r="C539" s="62" t="s">
        <v>122</v>
      </c>
      <c r="D539" s="62" t="s">
        <v>362</v>
      </c>
      <c r="E539" s="72" t="s">
        <v>275</v>
      </c>
      <c r="F539" s="63">
        <f>F540</f>
        <v>154554</v>
      </c>
    </row>
    <row r="540" spans="1:6" ht="37.5">
      <c r="A540" s="39" t="s">
        <v>29</v>
      </c>
      <c r="B540" s="62" t="s">
        <v>110</v>
      </c>
      <c r="C540" s="62" t="s">
        <v>122</v>
      </c>
      <c r="D540" s="62" t="s">
        <v>362</v>
      </c>
      <c r="E540" s="72" t="s">
        <v>28</v>
      </c>
      <c r="F540" s="63">
        <f>'приложение № 6'!G512</f>
        <v>154554</v>
      </c>
    </row>
    <row r="541" spans="1:6" ht="18.75">
      <c r="A541" s="39" t="s">
        <v>311</v>
      </c>
      <c r="B541" s="11" t="s">
        <v>110</v>
      </c>
      <c r="C541" s="11" t="s">
        <v>122</v>
      </c>
      <c r="D541" s="11" t="s">
        <v>362</v>
      </c>
      <c r="E541" s="8" t="s">
        <v>312</v>
      </c>
      <c r="F541" s="63">
        <f>F542+F543</f>
        <v>989880</v>
      </c>
    </row>
    <row r="542" spans="1:6" ht="18.75">
      <c r="A542" s="39" t="s">
        <v>246</v>
      </c>
      <c r="B542" s="11" t="s">
        <v>110</v>
      </c>
      <c r="C542" s="11" t="s">
        <v>122</v>
      </c>
      <c r="D542" s="11" t="s">
        <v>362</v>
      </c>
      <c r="E542" s="8" t="s">
        <v>245</v>
      </c>
      <c r="F542" s="63">
        <f>'приложение № 6'!G514</f>
        <v>460000</v>
      </c>
    </row>
    <row r="543" spans="1:6" ht="18.75">
      <c r="A543" s="39" t="s">
        <v>416</v>
      </c>
      <c r="B543" s="11" t="s">
        <v>110</v>
      </c>
      <c r="C543" s="11" t="s">
        <v>122</v>
      </c>
      <c r="D543" s="11" t="s">
        <v>362</v>
      </c>
      <c r="E543" s="8" t="s">
        <v>428</v>
      </c>
      <c r="F543" s="63">
        <f>'приложение № 6'!G515</f>
        <v>529880</v>
      </c>
    </row>
    <row r="544" spans="1:6" ht="37.5">
      <c r="A544" s="61" t="s">
        <v>73</v>
      </c>
      <c r="B544" s="62" t="s">
        <v>110</v>
      </c>
      <c r="C544" s="62" t="s">
        <v>122</v>
      </c>
      <c r="D544" s="62" t="s">
        <v>362</v>
      </c>
      <c r="E544" s="72" t="s">
        <v>283</v>
      </c>
      <c r="F544" s="63">
        <f>F545</f>
        <v>789047</v>
      </c>
    </row>
    <row r="545" spans="1:6" ht="18.75">
      <c r="A545" s="61" t="s">
        <v>74</v>
      </c>
      <c r="B545" s="62" t="s">
        <v>110</v>
      </c>
      <c r="C545" s="62" t="s">
        <v>122</v>
      </c>
      <c r="D545" s="62" t="s">
        <v>362</v>
      </c>
      <c r="E545" s="62" t="s">
        <v>71</v>
      </c>
      <c r="F545" s="63">
        <f>F546</f>
        <v>789047</v>
      </c>
    </row>
    <row r="546" spans="1:6" ht="18.75">
      <c r="A546" s="61" t="s">
        <v>288</v>
      </c>
      <c r="B546" s="62" t="s">
        <v>110</v>
      </c>
      <c r="C546" s="62" t="s">
        <v>122</v>
      </c>
      <c r="D546" s="62" t="s">
        <v>362</v>
      </c>
      <c r="E546" s="62" t="s">
        <v>77</v>
      </c>
      <c r="F546" s="63">
        <f>'приложение № 6'!G518</f>
        <v>789047</v>
      </c>
    </row>
    <row r="547" spans="1:6" ht="18.75">
      <c r="A547" s="39" t="s">
        <v>15</v>
      </c>
      <c r="B547" s="11" t="s">
        <v>110</v>
      </c>
      <c r="C547" s="11" t="s">
        <v>122</v>
      </c>
      <c r="D547" s="11" t="s">
        <v>17</v>
      </c>
      <c r="E547" s="13" t="s">
        <v>98</v>
      </c>
      <c r="F547" s="179">
        <f>F548+F551</f>
        <v>67652</v>
      </c>
    </row>
    <row r="548" spans="1:6" ht="18.75">
      <c r="A548" s="39" t="s">
        <v>23</v>
      </c>
      <c r="B548" s="11" t="s">
        <v>110</v>
      </c>
      <c r="C548" s="11" t="s">
        <v>122</v>
      </c>
      <c r="D548" s="11" t="s">
        <v>18</v>
      </c>
      <c r="E548" s="13" t="s">
        <v>98</v>
      </c>
      <c r="F548" s="179">
        <f>F549</f>
        <v>23880</v>
      </c>
    </row>
    <row r="549" spans="1:6" ht="56.25">
      <c r="A549" s="1" t="s">
        <v>67</v>
      </c>
      <c r="B549" s="11" t="s">
        <v>110</v>
      </c>
      <c r="C549" s="11" t="s">
        <v>122</v>
      </c>
      <c r="D549" s="11" t="s">
        <v>18</v>
      </c>
      <c r="E549" s="13" t="s">
        <v>274</v>
      </c>
      <c r="F549" s="179">
        <f>F550</f>
        <v>23880</v>
      </c>
    </row>
    <row r="550" spans="1:6" ht="18.75">
      <c r="A550" s="38" t="s">
        <v>30</v>
      </c>
      <c r="B550" s="11" t="s">
        <v>110</v>
      </c>
      <c r="C550" s="11" t="s">
        <v>122</v>
      </c>
      <c r="D550" s="11" t="s">
        <v>18</v>
      </c>
      <c r="E550" s="13" t="s">
        <v>31</v>
      </c>
      <c r="F550" s="179">
        <f>'приложение № 6'!G522</f>
        <v>23880</v>
      </c>
    </row>
    <row r="551" spans="1:6" ht="37.5">
      <c r="A551" s="39" t="s">
        <v>24</v>
      </c>
      <c r="B551" s="11" t="s">
        <v>110</v>
      </c>
      <c r="C551" s="11" t="s">
        <v>122</v>
      </c>
      <c r="D551" s="11" t="s">
        <v>19</v>
      </c>
      <c r="E551" s="13" t="s">
        <v>98</v>
      </c>
      <c r="F551" s="179">
        <f>F552</f>
        <v>43772</v>
      </c>
    </row>
    <row r="552" spans="1:6" ht="18.75">
      <c r="A552" s="39" t="s">
        <v>276</v>
      </c>
      <c r="B552" s="11" t="s">
        <v>110</v>
      </c>
      <c r="C552" s="11" t="s">
        <v>122</v>
      </c>
      <c r="D552" s="11" t="s">
        <v>19</v>
      </c>
      <c r="E552" s="13" t="s">
        <v>275</v>
      </c>
      <c r="F552" s="63">
        <f>F553</f>
        <v>43772</v>
      </c>
    </row>
    <row r="553" spans="1:6" ht="37.5">
      <c r="A553" s="39" t="s">
        <v>29</v>
      </c>
      <c r="B553" s="11" t="s">
        <v>110</v>
      </c>
      <c r="C553" s="11" t="s">
        <v>122</v>
      </c>
      <c r="D553" s="11" t="s">
        <v>19</v>
      </c>
      <c r="E553" s="13" t="s">
        <v>28</v>
      </c>
      <c r="F553" s="63">
        <f>'приложение № 6'!G525</f>
        <v>43772</v>
      </c>
    </row>
    <row r="554" spans="1:6" ht="76.5" customHeight="1">
      <c r="A554" s="12" t="s">
        <v>464</v>
      </c>
      <c r="B554" s="11" t="s">
        <v>110</v>
      </c>
      <c r="C554" s="11" t="s">
        <v>122</v>
      </c>
      <c r="D554" s="11" t="s">
        <v>465</v>
      </c>
      <c r="E554" s="8" t="s">
        <v>98</v>
      </c>
      <c r="F554" s="63">
        <f>F555</f>
        <v>2215686</v>
      </c>
    </row>
    <row r="555" spans="1:6" ht="37.5">
      <c r="A555" s="12" t="s">
        <v>73</v>
      </c>
      <c r="B555" s="11" t="s">
        <v>110</v>
      </c>
      <c r="C555" s="11" t="s">
        <v>122</v>
      </c>
      <c r="D555" s="11" t="s">
        <v>465</v>
      </c>
      <c r="E555" s="8" t="s">
        <v>283</v>
      </c>
      <c r="F555" s="63">
        <f>F556</f>
        <v>2215686</v>
      </c>
    </row>
    <row r="556" spans="1:6" ht="18.75">
      <c r="A556" s="12" t="s">
        <v>74</v>
      </c>
      <c r="B556" s="11" t="s">
        <v>110</v>
      </c>
      <c r="C556" s="11" t="s">
        <v>122</v>
      </c>
      <c r="D556" s="11" t="s">
        <v>465</v>
      </c>
      <c r="E556" s="11" t="s">
        <v>71</v>
      </c>
      <c r="F556" s="63">
        <f>F557</f>
        <v>2215686</v>
      </c>
    </row>
    <row r="557" spans="1:6" ht="56.25">
      <c r="A557" s="12" t="s">
        <v>75</v>
      </c>
      <c r="B557" s="11" t="s">
        <v>110</v>
      </c>
      <c r="C557" s="11" t="s">
        <v>122</v>
      </c>
      <c r="D557" s="11" t="s">
        <v>465</v>
      </c>
      <c r="E557" s="11" t="s">
        <v>72</v>
      </c>
      <c r="F557" s="63">
        <f>'приложение № 6'!G529</f>
        <v>2215686</v>
      </c>
    </row>
    <row r="558" spans="1:6" s="237" customFormat="1" ht="18.75">
      <c r="A558" s="28" t="s">
        <v>226</v>
      </c>
      <c r="B558" s="24" t="s">
        <v>140</v>
      </c>
      <c r="C558" s="29" t="s">
        <v>96</v>
      </c>
      <c r="D558" s="29" t="s">
        <v>97</v>
      </c>
      <c r="E558" s="29" t="s">
        <v>98</v>
      </c>
      <c r="F558" s="36">
        <f>F559+F601</f>
        <v>141999432.25</v>
      </c>
    </row>
    <row r="559" spans="1:9" ht="18.75">
      <c r="A559" s="71" t="s">
        <v>164</v>
      </c>
      <c r="B559" s="62" t="s">
        <v>140</v>
      </c>
      <c r="C559" s="72" t="s">
        <v>89</v>
      </c>
      <c r="D559" s="72" t="s">
        <v>97</v>
      </c>
      <c r="E559" s="72" t="s">
        <v>98</v>
      </c>
      <c r="F559" s="181">
        <f>F560+F568+F577+F594+F590</f>
        <v>129717975</v>
      </c>
      <c r="I559" s="18"/>
    </row>
    <row r="560" spans="1:6" ht="18.75">
      <c r="A560" s="71" t="s">
        <v>133</v>
      </c>
      <c r="B560" s="62" t="s">
        <v>140</v>
      </c>
      <c r="C560" s="72" t="s">
        <v>89</v>
      </c>
      <c r="D560" s="72" t="s">
        <v>165</v>
      </c>
      <c r="E560" s="72" t="s">
        <v>98</v>
      </c>
      <c r="F560" s="181">
        <f>F561+F564</f>
        <v>76785275</v>
      </c>
    </row>
    <row r="561" spans="1:6" ht="37.5">
      <c r="A561" s="71" t="s">
        <v>73</v>
      </c>
      <c r="B561" s="62" t="s">
        <v>140</v>
      </c>
      <c r="C561" s="72" t="s">
        <v>89</v>
      </c>
      <c r="D561" s="72" t="s">
        <v>165</v>
      </c>
      <c r="E561" s="72" t="s">
        <v>283</v>
      </c>
      <c r="F561" s="181">
        <f>F562</f>
        <v>61563748</v>
      </c>
    </row>
    <row r="562" spans="1:6" ht="18.75">
      <c r="A562" s="71" t="s">
        <v>74</v>
      </c>
      <c r="B562" s="62" t="s">
        <v>140</v>
      </c>
      <c r="C562" s="72" t="s">
        <v>89</v>
      </c>
      <c r="D562" s="72" t="s">
        <v>165</v>
      </c>
      <c r="E562" s="72" t="s">
        <v>71</v>
      </c>
      <c r="F562" s="181">
        <f>F563</f>
        <v>61563748</v>
      </c>
    </row>
    <row r="563" spans="1:6" ht="56.25">
      <c r="A563" s="71" t="s">
        <v>75</v>
      </c>
      <c r="B563" s="62" t="s">
        <v>140</v>
      </c>
      <c r="C563" s="72" t="s">
        <v>89</v>
      </c>
      <c r="D563" s="72" t="s">
        <v>165</v>
      </c>
      <c r="E563" s="72" t="s">
        <v>72</v>
      </c>
      <c r="F563" s="181">
        <f>'приложение № 6'!G46</f>
        <v>61563748</v>
      </c>
    </row>
    <row r="564" spans="1:6" ht="75">
      <c r="A564" s="22" t="s">
        <v>53</v>
      </c>
      <c r="B564" s="62" t="s">
        <v>140</v>
      </c>
      <c r="C564" s="72" t="s">
        <v>89</v>
      </c>
      <c r="D564" s="72" t="s">
        <v>81</v>
      </c>
      <c r="E564" s="72" t="s">
        <v>98</v>
      </c>
      <c r="F564" s="181">
        <f>F565</f>
        <v>15221527</v>
      </c>
    </row>
    <row r="565" spans="1:6" ht="37.5">
      <c r="A565" s="71" t="s">
        <v>73</v>
      </c>
      <c r="B565" s="62" t="s">
        <v>140</v>
      </c>
      <c r="C565" s="72" t="s">
        <v>89</v>
      </c>
      <c r="D565" s="72" t="s">
        <v>81</v>
      </c>
      <c r="E565" s="72" t="s">
        <v>283</v>
      </c>
      <c r="F565" s="181">
        <f>F566</f>
        <v>15221527</v>
      </c>
    </row>
    <row r="566" spans="1:6" ht="18.75">
      <c r="A566" s="71" t="s">
        <v>74</v>
      </c>
      <c r="B566" s="62" t="s">
        <v>140</v>
      </c>
      <c r="C566" s="72" t="s">
        <v>89</v>
      </c>
      <c r="D566" s="72" t="s">
        <v>81</v>
      </c>
      <c r="E566" s="72" t="s">
        <v>71</v>
      </c>
      <c r="F566" s="181">
        <f>F567</f>
        <v>15221527</v>
      </c>
    </row>
    <row r="567" spans="1:6" ht="56.25">
      <c r="A567" s="71" t="s">
        <v>75</v>
      </c>
      <c r="B567" s="62" t="s">
        <v>140</v>
      </c>
      <c r="C567" s="72" t="s">
        <v>89</v>
      </c>
      <c r="D567" s="72" t="s">
        <v>81</v>
      </c>
      <c r="E567" s="72" t="s">
        <v>72</v>
      </c>
      <c r="F567" s="181">
        <f>'приложение № 6'!G50</f>
        <v>15221527</v>
      </c>
    </row>
    <row r="568" spans="1:6" ht="18.75">
      <c r="A568" s="71" t="s">
        <v>166</v>
      </c>
      <c r="B568" s="62" t="s">
        <v>140</v>
      </c>
      <c r="C568" s="72" t="s">
        <v>89</v>
      </c>
      <c r="D568" s="72" t="s">
        <v>395</v>
      </c>
      <c r="E568" s="62" t="s">
        <v>98</v>
      </c>
      <c r="F568" s="181">
        <f>F569</f>
        <v>6509405</v>
      </c>
    </row>
    <row r="569" spans="1:6" ht="18.75">
      <c r="A569" s="71" t="s">
        <v>133</v>
      </c>
      <c r="B569" s="62" t="s">
        <v>140</v>
      </c>
      <c r="C569" s="72" t="s">
        <v>89</v>
      </c>
      <c r="D569" s="72" t="s">
        <v>167</v>
      </c>
      <c r="E569" s="62" t="s">
        <v>98</v>
      </c>
      <c r="F569" s="181">
        <f>F570+F573</f>
        <v>6509405</v>
      </c>
    </row>
    <row r="570" spans="1:6" ht="37.5">
      <c r="A570" s="71" t="s">
        <v>73</v>
      </c>
      <c r="B570" s="62" t="s">
        <v>140</v>
      </c>
      <c r="C570" s="72" t="s">
        <v>89</v>
      </c>
      <c r="D570" s="72" t="s">
        <v>167</v>
      </c>
      <c r="E570" s="72" t="s">
        <v>283</v>
      </c>
      <c r="F570" s="181">
        <f>F571</f>
        <v>5123168</v>
      </c>
    </row>
    <row r="571" spans="1:6" ht="18.75">
      <c r="A571" s="71" t="s">
        <v>74</v>
      </c>
      <c r="B571" s="62" t="s">
        <v>140</v>
      </c>
      <c r="C571" s="72" t="s">
        <v>89</v>
      </c>
      <c r="D571" s="72" t="s">
        <v>167</v>
      </c>
      <c r="E571" s="72" t="s">
        <v>71</v>
      </c>
      <c r="F571" s="181">
        <f>F572</f>
        <v>5123168</v>
      </c>
    </row>
    <row r="572" spans="1:6" ht="56.25">
      <c r="A572" s="71" t="s">
        <v>75</v>
      </c>
      <c r="B572" s="62" t="s">
        <v>140</v>
      </c>
      <c r="C572" s="72" t="s">
        <v>89</v>
      </c>
      <c r="D572" s="72" t="s">
        <v>167</v>
      </c>
      <c r="E572" s="72" t="s">
        <v>72</v>
      </c>
      <c r="F572" s="181">
        <f>'приложение № 6'!G55</f>
        <v>5123168</v>
      </c>
    </row>
    <row r="573" spans="1:6" ht="75">
      <c r="A573" s="22" t="s">
        <v>53</v>
      </c>
      <c r="B573" s="62" t="s">
        <v>140</v>
      </c>
      <c r="C573" s="72" t="s">
        <v>89</v>
      </c>
      <c r="D573" s="72" t="s">
        <v>82</v>
      </c>
      <c r="E573" s="72" t="s">
        <v>98</v>
      </c>
      <c r="F573" s="181">
        <f>F574</f>
        <v>1386237</v>
      </c>
    </row>
    <row r="574" spans="1:6" ht="37.5">
      <c r="A574" s="71" t="s">
        <v>73</v>
      </c>
      <c r="B574" s="62" t="s">
        <v>140</v>
      </c>
      <c r="C574" s="72" t="s">
        <v>89</v>
      </c>
      <c r="D574" s="72" t="s">
        <v>82</v>
      </c>
      <c r="E574" s="72" t="s">
        <v>283</v>
      </c>
      <c r="F574" s="181">
        <f>F575</f>
        <v>1386237</v>
      </c>
    </row>
    <row r="575" spans="1:6" ht="18.75">
      <c r="A575" s="71" t="s">
        <v>74</v>
      </c>
      <c r="B575" s="62" t="s">
        <v>140</v>
      </c>
      <c r="C575" s="72" t="s">
        <v>89</v>
      </c>
      <c r="D575" s="72" t="s">
        <v>82</v>
      </c>
      <c r="E575" s="72" t="s">
        <v>71</v>
      </c>
      <c r="F575" s="181">
        <f>F576</f>
        <v>1386237</v>
      </c>
    </row>
    <row r="576" spans="1:6" ht="56.25">
      <c r="A576" s="71" t="s">
        <v>75</v>
      </c>
      <c r="B576" s="62" t="s">
        <v>140</v>
      </c>
      <c r="C576" s="72" t="s">
        <v>89</v>
      </c>
      <c r="D576" s="72" t="s">
        <v>82</v>
      </c>
      <c r="E576" s="72" t="s">
        <v>72</v>
      </c>
      <c r="F576" s="181">
        <f>'приложение № 6'!G59</f>
        <v>1386237</v>
      </c>
    </row>
    <row r="577" spans="1:6" ht="18.75">
      <c r="A577" s="71" t="s">
        <v>168</v>
      </c>
      <c r="B577" s="62" t="s">
        <v>140</v>
      </c>
      <c r="C577" s="72" t="s">
        <v>89</v>
      </c>
      <c r="D577" s="72" t="s">
        <v>169</v>
      </c>
      <c r="E577" s="72" t="s">
        <v>98</v>
      </c>
      <c r="F577" s="181">
        <f>F578</f>
        <v>46098765</v>
      </c>
    </row>
    <row r="578" spans="1:6" ht="18.75">
      <c r="A578" s="71" t="s">
        <v>133</v>
      </c>
      <c r="B578" s="62" t="s">
        <v>140</v>
      </c>
      <c r="C578" s="72" t="s">
        <v>89</v>
      </c>
      <c r="D578" s="72" t="s">
        <v>170</v>
      </c>
      <c r="E578" s="72" t="s">
        <v>98</v>
      </c>
      <c r="F578" s="181">
        <f>F579+F581+F583+F585</f>
        <v>46098765</v>
      </c>
    </row>
    <row r="579" spans="1:6" ht="56.25">
      <c r="A579" s="71" t="s">
        <v>299</v>
      </c>
      <c r="B579" s="62" t="s">
        <v>140</v>
      </c>
      <c r="C579" s="72" t="s">
        <v>89</v>
      </c>
      <c r="D579" s="72" t="s">
        <v>170</v>
      </c>
      <c r="E579" s="72" t="s">
        <v>274</v>
      </c>
      <c r="F579" s="181">
        <f>F580</f>
        <v>25150134</v>
      </c>
    </row>
    <row r="580" spans="1:6" ht="18.75">
      <c r="A580" s="39" t="s">
        <v>27</v>
      </c>
      <c r="B580" s="62" t="s">
        <v>140</v>
      </c>
      <c r="C580" s="72" t="s">
        <v>89</v>
      </c>
      <c r="D580" s="72" t="s">
        <v>170</v>
      </c>
      <c r="E580" s="72" t="s">
        <v>26</v>
      </c>
      <c r="F580" s="181">
        <f>'приложение № 6'!G63</f>
        <v>25150134</v>
      </c>
    </row>
    <row r="581" spans="1:6" ht="18.75">
      <c r="A581" s="71" t="s">
        <v>300</v>
      </c>
      <c r="B581" s="62" t="s">
        <v>140</v>
      </c>
      <c r="C581" s="72" t="s">
        <v>89</v>
      </c>
      <c r="D581" s="72" t="s">
        <v>170</v>
      </c>
      <c r="E581" s="72" t="s">
        <v>275</v>
      </c>
      <c r="F581" s="181">
        <f>F582</f>
        <v>7341905</v>
      </c>
    </row>
    <row r="582" spans="1:6" ht="37.5">
      <c r="A582" s="39" t="s">
        <v>29</v>
      </c>
      <c r="B582" s="62" t="s">
        <v>140</v>
      </c>
      <c r="C582" s="72" t="s">
        <v>89</v>
      </c>
      <c r="D582" s="72" t="s">
        <v>170</v>
      </c>
      <c r="E582" s="72" t="s">
        <v>28</v>
      </c>
      <c r="F582" s="181">
        <f>'приложение № 6'!G65</f>
        <v>7341905</v>
      </c>
    </row>
    <row r="583" spans="1:6" ht="18.75">
      <c r="A583" s="71" t="s">
        <v>279</v>
      </c>
      <c r="B583" s="62" t="s">
        <v>140</v>
      </c>
      <c r="C583" s="72" t="s">
        <v>89</v>
      </c>
      <c r="D583" s="72" t="s">
        <v>170</v>
      </c>
      <c r="E583" s="72" t="s">
        <v>280</v>
      </c>
      <c r="F583" s="181">
        <f>F584</f>
        <v>5034481</v>
      </c>
    </row>
    <row r="584" spans="1:6" ht="18.75">
      <c r="A584" s="71" t="s">
        <v>282</v>
      </c>
      <c r="B584" s="62" t="s">
        <v>140</v>
      </c>
      <c r="C584" s="72" t="s">
        <v>89</v>
      </c>
      <c r="D584" s="72" t="s">
        <v>170</v>
      </c>
      <c r="E584" s="72" t="s">
        <v>281</v>
      </c>
      <c r="F584" s="181">
        <f>'приложение № 6'!G67</f>
        <v>5034481</v>
      </c>
    </row>
    <row r="585" spans="1:6" ht="75">
      <c r="A585" s="22" t="s">
        <v>53</v>
      </c>
      <c r="B585" s="62" t="s">
        <v>140</v>
      </c>
      <c r="C585" s="72" t="s">
        <v>89</v>
      </c>
      <c r="D585" s="72" t="s">
        <v>391</v>
      </c>
      <c r="E585" s="72" t="s">
        <v>98</v>
      </c>
      <c r="F585" s="181">
        <f>F586+F588</f>
        <v>8572245</v>
      </c>
    </row>
    <row r="586" spans="1:6" ht="56.25">
      <c r="A586" s="71" t="s">
        <v>299</v>
      </c>
      <c r="B586" s="62" t="s">
        <v>140</v>
      </c>
      <c r="C586" s="72" t="s">
        <v>89</v>
      </c>
      <c r="D586" s="72" t="s">
        <v>391</v>
      </c>
      <c r="E586" s="72" t="s">
        <v>274</v>
      </c>
      <c r="F586" s="181">
        <f>F587</f>
        <v>7839483</v>
      </c>
    </row>
    <row r="587" spans="1:6" ht="18.75">
      <c r="A587" s="39" t="s">
        <v>27</v>
      </c>
      <c r="B587" s="62" t="s">
        <v>140</v>
      </c>
      <c r="C587" s="72" t="s">
        <v>89</v>
      </c>
      <c r="D587" s="72" t="s">
        <v>391</v>
      </c>
      <c r="E587" s="72" t="s">
        <v>26</v>
      </c>
      <c r="F587" s="181">
        <f>'приложение № 6'!G70</f>
        <v>7839483</v>
      </c>
    </row>
    <row r="588" spans="1:6" ht="18.75">
      <c r="A588" s="71" t="s">
        <v>300</v>
      </c>
      <c r="B588" s="62" t="s">
        <v>140</v>
      </c>
      <c r="C588" s="72" t="s">
        <v>89</v>
      </c>
      <c r="D588" s="72" t="s">
        <v>391</v>
      </c>
      <c r="E588" s="72" t="s">
        <v>275</v>
      </c>
      <c r="F588" s="181">
        <f>F589</f>
        <v>732762</v>
      </c>
    </row>
    <row r="589" spans="1:6" ht="37.5">
      <c r="A589" s="39" t="s">
        <v>29</v>
      </c>
      <c r="B589" s="62" t="s">
        <v>140</v>
      </c>
      <c r="C589" s="72" t="s">
        <v>89</v>
      </c>
      <c r="D589" s="72" t="s">
        <v>391</v>
      </c>
      <c r="E589" s="72" t="s">
        <v>28</v>
      </c>
      <c r="F589" s="181">
        <f>'приложение № 6'!G72</f>
        <v>732762</v>
      </c>
    </row>
    <row r="590" spans="1:6" ht="18.75">
      <c r="A590" s="39" t="s">
        <v>151</v>
      </c>
      <c r="B590" s="11" t="s">
        <v>140</v>
      </c>
      <c r="C590" s="8" t="s">
        <v>89</v>
      </c>
      <c r="D590" s="8" t="s">
        <v>163</v>
      </c>
      <c r="E590" s="8" t="s">
        <v>98</v>
      </c>
      <c r="F590" s="181">
        <f>F591</f>
        <v>17100</v>
      </c>
    </row>
    <row r="591" spans="1:6" ht="56.25">
      <c r="A591" s="39" t="s">
        <v>242</v>
      </c>
      <c r="B591" s="11" t="s">
        <v>140</v>
      </c>
      <c r="C591" s="8" t="s">
        <v>89</v>
      </c>
      <c r="D591" s="8" t="s">
        <v>243</v>
      </c>
      <c r="E591" s="8" t="s">
        <v>98</v>
      </c>
      <c r="F591" s="181">
        <f>F592</f>
        <v>17100</v>
      </c>
    </row>
    <row r="592" spans="1:6" ht="18.75">
      <c r="A592" s="39" t="s">
        <v>300</v>
      </c>
      <c r="B592" s="11" t="s">
        <v>140</v>
      </c>
      <c r="C592" s="8" t="s">
        <v>89</v>
      </c>
      <c r="D592" s="8" t="s">
        <v>243</v>
      </c>
      <c r="E592" s="8" t="s">
        <v>275</v>
      </c>
      <c r="F592" s="181">
        <f>F593</f>
        <v>17100</v>
      </c>
    </row>
    <row r="593" spans="1:6" ht="37.5">
      <c r="A593" s="39" t="s">
        <v>29</v>
      </c>
      <c r="B593" s="11" t="s">
        <v>140</v>
      </c>
      <c r="C593" s="8" t="s">
        <v>89</v>
      </c>
      <c r="D593" s="8" t="s">
        <v>243</v>
      </c>
      <c r="E593" s="8" t="s">
        <v>28</v>
      </c>
      <c r="F593" s="181">
        <f>'приложение № 6'!G76</f>
        <v>17100</v>
      </c>
    </row>
    <row r="594" spans="1:6" ht="18.75">
      <c r="A594" s="39" t="s">
        <v>15</v>
      </c>
      <c r="B594" s="11" t="s">
        <v>140</v>
      </c>
      <c r="C594" s="8" t="s">
        <v>89</v>
      </c>
      <c r="D594" s="11" t="s">
        <v>17</v>
      </c>
      <c r="E594" s="13" t="s">
        <v>98</v>
      </c>
      <c r="F594" s="184">
        <f>F595+F598</f>
        <v>307430</v>
      </c>
    </row>
    <row r="595" spans="1:6" ht="18.75">
      <c r="A595" s="39" t="s">
        <v>23</v>
      </c>
      <c r="B595" s="11" t="s">
        <v>140</v>
      </c>
      <c r="C595" s="8" t="s">
        <v>89</v>
      </c>
      <c r="D595" s="11" t="s">
        <v>18</v>
      </c>
      <c r="E595" s="13" t="s">
        <v>98</v>
      </c>
      <c r="F595" s="184">
        <f>F596</f>
        <v>28072</v>
      </c>
    </row>
    <row r="596" spans="1:6" ht="18.75">
      <c r="A596" s="39" t="s">
        <v>276</v>
      </c>
      <c r="B596" s="11" t="s">
        <v>140</v>
      </c>
      <c r="C596" s="8" t="s">
        <v>89</v>
      </c>
      <c r="D596" s="11" t="s">
        <v>18</v>
      </c>
      <c r="E596" s="13" t="s">
        <v>275</v>
      </c>
      <c r="F596" s="184">
        <f>F597</f>
        <v>28072</v>
      </c>
    </row>
    <row r="597" spans="1:6" ht="37.5">
      <c r="A597" s="39" t="s">
        <v>29</v>
      </c>
      <c r="B597" s="11" t="s">
        <v>140</v>
      </c>
      <c r="C597" s="8" t="s">
        <v>89</v>
      </c>
      <c r="D597" s="11" t="s">
        <v>18</v>
      </c>
      <c r="E597" s="13" t="s">
        <v>28</v>
      </c>
      <c r="F597" s="184">
        <f>'приложение № 6'!G80</f>
        <v>28072</v>
      </c>
    </row>
    <row r="598" spans="1:6" ht="37.5">
      <c r="A598" s="39" t="s">
        <v>24</v>
      </c>
      <c r="B598" s="11" t="s">
        <v>140</v>
      </c>
      <c r="C598" s="8" t="s">
        <v>89</v>
      </c>
      <c r="D598" s="11" t="s">
        <v>19</v>
      </c>
      <c r="E598" s="13" t="s">
        <v>98</v>
      </c>
      <c r="F598" s="184">
        <f>F599</f>
        <v>279358</v>
      </c>
    </row>
    <row r="599" spans="1:6" ht="18.75">
      <c r="A599" s="39" t="s">
        <v>276</v>
      </c>
      <c r="B599" s="11" t="s">
        <v>140</v>
      </c>
      <c r="C599" s="8" t="s">
        <v>89</v>
      </c>
      <c r="D599" s="11" t="s">
        <v>19</v>
      </c>
      <c r="E599" s="13" t="s">
        <v>275</v>
      </c>
      <c r="F599" s="184">
        <f>F600</f>
        <v>279358</v>
      </c>
    </row>
    <row r="600" spans="1:6" ht="37.5">
      <c r="A600" s="39" t="s">
        <v>29</v>
      </c>
      <c r="B600" s="11" t="s">
        <v>140</v>
      </c>
      <c r="C600" s="8" t="s">
        <v>89</v>
      </c>
      <c r="D600" s="11" t="s">
        <v>19</v>
      </c>
      <c r="E600" s="13" t="s">
        <v>28</v>
      </c>
      <c r="F600" s="184">
        <f>'приложение № 6'!G83</f>
        <v>279358</v>
      </c>
    </row>
    <row r="601" spans="1:6" ht="18.75">
      <c r="A601" s="71" t="s">
        <v>225</v>
      </c>
      <c r="B601" s="62" t="s">
        <v>140</v>
      </c>
      <c r="C601" s="72" t="s">
        <v>106</v>
      </c>
      <c r="D601" s="72" t="s">
        <v>97</v>
      </c>
      <c r="E601" s="72" t="s">
        <v>98</v>
      </c>
      <c r="F601" s="181">
        <f>F602++F614+F618+F625</f>
        <v>12281457.25</v>
      </c>
    </row>
    <row r="602" spans="1:6" ht="37.5">
      <c r="A602" s="71" t="s">
        <v>102</v>
      </c>
      <c r="B602" s="62" t="s">
        <v>140</v>
      </c>
      <c r="C602" s="72" t="s">
        <v>106</v>
      </c>
      <c r="D602" s="72" t="s">
        <v>171</v>
      </c>
      <c r="E602" s="72" t="s">
        <v>98</v>
      </c>
      <c r="F602" s="181">
        <f>F603</f>
        <v>7650139</v>
      </c>
    </row>
    <row r="603" spans="1:6" ht="18.75">
      <c r="A603" s="71" t="s">
        <v>88</v>
      </c>
      <c r="B603" s="62" t="s">
        <v>140</v>
      </c>
      <c r="C603" s="72" t="s">
        <v>106</v>
      </c>
      <c r="D603" s="62" t="s">
        <v>368</v>
      </c>
      <c r="E603" s="72" t="s">
        <v>98</v>
      </c>
      <c r="F603" s="181">
        <f>F604</f>
        <v>7650139</v>
      </c>
    </row>
    <row r="604" spans="1:6" ht="18.75">
      <c r="A604" s="71" t="s">
        <v>211</v>
      </c>
      <c r="B604" s="64" t="s">
        <v>140</v>
      </c>
      <c r="C604" s="64" t="s">
        <v>106</v>
      </c>
      <c r="D604" s="62" t="s">
        <v>368</v>
      </c>
      <c r="E604" s="64" t="s">
        <v>98</v>
      </c>
      <c r="F604" s="177">
        <f>F605+F607+F609+F611</f>
        <v>7650139</v>
      </c>
    </row>
    <row r="605" spans="1:6" ht="56.25">
      <c r="A605" s="71" t="s">
        <v>299</v>
      </c>
      <c r="B605" s="64" t="s">
        <v>140</v>
      </c>
      <c r="C605" s="64" t="s">
        <v>106</v>
      </c>
      <c r="D605" s="62" t="s">
        <v>368</v>
      </c>
      <c r="E605" s="64" t="s">
        <v>274</v>
      </c>
      <c r="F605" s="181">
        <f>F606</f>
        <v>5519335</v>
      </c>
    </row>
    <row r="606" spans="1:6" ht="18.75">
      <c r="A606" s="39" t="s">
        <v>30</v>
      </c>
      <c r="B606" s="64" t="s">
        <v>140</v>
      </c>
      <c r="C606" s="64" t="s">
        <v>106</v>
      </c>
      <c r="D606" s="62" t="s">
        <v>368</v>
      </c>
      <c r="E606" s="64" t="s">
        <v>31</v>
      </c>
      <c r="F606" s="181">
        <f>'приложение № 6'!G89</f>
        <v>5519335</v>
      </c>
    </row>
    <row r="607" spans="1:6" ht="18.75">
      <c r="A607" s="71" t="s">
        <v>300</v>
      </c>
      <c r="B607" s="64" t="s">
        <v>140</v>
      </c>
      <c r="C607" s="64" t="s">
        <v>106</v>
      </c>
      <c r="D607" s="62" t="s">
        <v>368</v>
      </c>
      <c r="E607" s="64" t="s">
        <v>275</v>
      </c>
      <c r="F607" s="181">
        <f>F608</f>
        <v>399528</v>
      </c>
    </row>
    <row r="608" spans="1:6" ht="37.5">
      <c r="A608" s="39" t="s">
        <v>29</v>
      </c>
      <c r="B608" s="64" t="s">
        <v>140</v>
      </c>
      <c r="C608" s="64" t="s">
        <v>106</v>
      </c>
      <c r="D608" s="62" t="s">
        <v>368</v>
      </c>
      <c r="E608" s="64" t="s">
        <v>28</v>
      </c>
      <c r="F608" s="181">
        <f>'приложение № 6'!G91</f>
        <v>399528</v>
      </c>
    </row>
    <row r="609" spans="1:6" ht="18.75">
      <c r="A609" s="71" t="s">
        <v>279</v>
      </c>
      <c r="B609" s="64" t="s">
        <v>140</v>
      </c>
      <c r="C609" s="64" t="s">
        <v>106</v>
      </c>
      <c r="D609" s="62" t="s">
        <v>368</v>
      </c>
      <c r="E609" s="64" t="s">
        <v>280</v>
      </c>
      <c r="F609" s="181">
        <f>F610</f>
        <v>19580</v>
      </c>
    </row>
    <row r="610" spans="1:6" ht="18.75">
      <c r="A610" s="71" t="s">
        <v>282</v>
      </c>
      <c r="B610" s="64" t="s">
        <v>140</v>
      </c>
      <c r="C610" s="64" t="s">
        <v>106</v>
      </c>
      <c r="D610" s="62" t="s">
        <v>368</v>
      </c>
      <c r="E610" s="64" t="s">
        <v>281</v>
      </c>
      <c r="F610" s="181">
        <f>'приложение № 6'!G93</f>
        <v>19580</v>
      </c>
    </row>
    <row r="611" spans="1:6" ht="75">
      <c r="A611" s="22" t="s">
        <v>53</v>
      </c>
      <c r="B611" s="64" t="s">
        <v>140</v>
      </c>
      <c r="C611" s="64" t="s">
        <v>106</v>
      </c>
      <c r="D611" s="62" t="s">
        <v>257</v>
      </c>
      <c r="E611" s="64" t="s">
        <v>98</v>
      </c>
      <c r="F611" s="181">
        <f>F612</f>
        <v>1711696</v>
      </c>
    </row>
    <row r="612" spans="1:6" ht="56.25">
      <c r="A612" s="71" t="s">
        <v>299</v>
      </c>
      <c r="B612" s="64" t="s">
        <v>140</v>
      </c>
      <c r="C612" s="64" t="s">
        <v>106</v>
      </c>
      <c r="D612" s="62" t="s">
        <v>257</v>
      </c>
      <c r="E612" s="64" t="s">
        <v>274</v>
      </c>
      <c r="F612" s="181">
        <f>F613</f>
        <v>1711696</v>
      </c>
    </row>
    <row r="613" spans="1:6" ht="18.75">
      <c r="A613" s="39" t="s">
        <v>30</v>
      </c>
      <c r="B613" s="64" t="s">
        <v>140</v>
      </c>
      <c r="C613" s="64" t="s">
        <v>106</v>
      </c>
      <c r="D613" s="62" t="s">
        <v>257</v>
      </c>
      <c r="E613" s="64" t="s">
        <v>31</v>
      </c>
      <c r="F613" s="181">
        <f>'приложение № 6'!G96</f>
        <v>1711696</v>
      </c>
    </row>
    <row r="614" spans="1:6" ht="18.75">
      <c r="A614" s="1" t="s">
        <v>181</v>
      </c>
      <c r="B614" s="62" t="s">
        <v>140</v>
      </c>
      <c r="C614" s="72" t="s">
        <v>106</v>
      </c>
      <c r="D614" s="13" t="s">
        <v>365</v>
      </c>
      <c r="E614" s="13" t="s">
        <v>98</v>
      </c>
      <c r="F614" s="181">
        <f>F615</f>
        <v>1477328.25</v>
      </c>
    </row>
    <row r="615" spans="1:6" ht="18.75">
      <c r="A615" s="1" t="s">
        <v>192</v>
      </c>
      <c r="B615" s="62" t="s">
        <v>140</v>
      </c>
      <c r="C615" s="72" t="s">
        <v>106</v>
      </c>
      <c r="D615" s="13" t="s">
        <v>367</v>
      </c>
      <c r="E615" s="11" t="s">
        <v>98</v>
      </c>
      <c r="F615" s="181">
        <f>F616</f>
        <v>1477328.25</v>
      </c>
    </row>
    <row r="616" spans="1:6" ht="18.75">
      <c r="A616" s="1" t="s">
        <v>276</v>
      </c>
      <c r="B616" s="62" t="s">
        <v>140</v>
      </c>
      <c r="C616" s="72" t="s">
        <v>106</v>
      </c>
      <c r="D616" s="13" t="s">
        <v>367</v>
      </c>
      <c r="E616" s="13" t="s">
        <v>275</v>
      </c>
      <c r="F616" s="181">
        <f>F617</f>
        <v>1477328.25</v>
      </c>
    </row>
    <row r="617" spans="1:6" ht="37.5">
      <c r="A617" s="39" t="s">
        <v>29</v>
      </c>
      <c r="B617" s="62" t="s">
        <v>140</v>
      </c>
      <c r="C617" s="72" t="s">
        <v>106</v>
      </c>
      <c r="D617" s="13" t="s">
        <v>367</v>
      </c>
      <c r="E617" s="13" t="s">
        <v>28</v>
      </c>
      <c r="F617" s="181">
        <f>'приложение № 6'!G1018</f>
        <v>1477328.25</v>
      </c>
    </row>
    <row r="618" spans="1:6" ht="18.75">
      <c r="A618" s="71" t="s">
        <v>284</v>
      </c>
      <c r="B618" s="64" t="s">
        <v>140</v>
      </c>
      <c r="C618" s="64" t="s">
        <v>106</v>
      </c>
      <c r="D618" s="62" t="s">
        <v>118</v>
      </c>
      <c r="E618" s="64" t="s">
        <v>98</v>
      </c>
      <c r="F618" s="63">
        <f>F619+F622</f>
        <v>3015500</v>
      </c>
    </row>
    <row r="619" spans="1:6" ht="37.5">
      <c r="A619" s="71" t="s">
        <v>70</v>
      </c>
      <c r="B619" s="64" t="s">
        <v>140</v>
      </c>
      <c r="C619" s="64" t="s">
        <v>106</v>
      </c>
      <c r="D619" s="62" t="s">
        <v>216</v>
      </c>
      <c r="E619" s="64" t="s">
        <v>98</v>
      </c>
      <c r="F619" s="63">
        <f>F620</f>
        <v>15500</v>
      </c>
    </row>
    <row r="620" spans="1:6" ht="18.75">
      <c r="A620" s="71" t="s">
        <v>276</v>
      </c>
      <c r="B620" s="64" t="s">
        <v>140</v>
      </c>
      <c r="C620" s="64" t="s">
        <v>106</v>
      </c>
      <c r="D620" s="62" t="s">
        <v>216</v>
      </c>
      <c r="E620" s="64" t="s">
        <v>275</v>
      </c>
      <c r="F620" s="63">
        <f>F621</f>
        <v>15500</v>
      </c>
    </row>
    <row r="621" spans="1:6" ht="37.5">
      <c r="A621" s="39" t="s">
        <v>29</v>
      </c>
      <c r="B621" s="64" t="s">
        <v>140</v>
      </c>
      <c r="C621" s="64" t="s">
        <v>106</v>
      </c>
      <c r="D621" s="62" t="s">
        <v>216</v>
      </c>
      <c r="E621" s="64" t="s">
        <v>28</v>
      </c>
      <c r="F621" s="63">
        <f>'приложение № 6'!G100</f>
        <v>15500</v>
      </c>
    </row>
    <row r="622" spans="1:6" ht="37.5">
      <c r="A622" s="39" t="s">
        <v>434</v>
      </c>
      <c r="B622" s="13" t="s">
        <v>140</v>
      </c>
      <c r="C622" s="13" t="s">
        <v>106</v>
      </c>
      <c r="D622" s="11" t="s">
        <v>433</v>
      </c>
      <c r="E622" s="8" t="s">
        <v>98</v>
      </c>
      <c r="F622" s="63">
        <f>F623</f>
        <v>3000000</v>
      </c>
    </row>
    <row r="623" spans="1:6" ht="18.75">
      <c r="A623" s="39" t="s">
        <v>276</v>
      </c>
      <c r="B623" s="13" t="s">
        <v>140</v>
      </c>
      <c r="C623" s="13" t="s">
        <v>106</v>
      </c>
      <c r="D623" s="11" t="s">
        <v>433</v>
      </c>
      <c r="E623" s="13" t="s">
        <v>275</v>
      </c>
      <c r="F623" s="63">
        <f>F624</f>
        <v>3000000</v>
      </c>
    </row>
    <row r="624" spans="1:6" ht="37.5">
      <c r="A624" s="39" t="s">
        <v>29</v>
      </c>
      <c r="B624" s="13" t="s">
        <v>140</v>
      </c>
      <c r="C624" s="13" t="s">
        <v>106</v>
      </c>
      <c r="D624" s="11" t="s">
        <v>433</v>
      </c>
      <c r="E624" s="8" t="s">
        <v>28</v>
      </c>
      <c r="F624" s="63">
        <f>'приложение № 6'!G103</f>
        <v>3000000</v>
      </c>
    </row>
    <row r="625" spans="1:6" ht="18.75">
      <c r="A625" s="39" t="s">
        <v>20</v>
      </c>
      <c r="B625" s="13" t="s">
        <v>140</v>
      </c>
      <c r="C625" s="13" t="s">
        <v>106</v>
      </c>
      <c r="D625" s="11" t="s">
        <v>17</v>
      </c>
      <c r="E625" s="13" t="s">
        <v>98</v>
      </c>
      <c r="F625" s="179">
        <f>F626+F629</f>
        <v>138490</v>
      </c>
    </row>
    <row r="626" spans="1:6" ht="18.75">
      <c r="A626" s="39" t="s">
        <v>23</v>
      </c>
      <c r="B626" s="13" t="s">
        <v>140</v>
      </c>
      <c r="C626" s="13" t="s">
        <v>106</v>
      </c>
      <c r="D626" s="11" t="s">
        <v>18</v>
      </c>
      <c r="E626" s="13" t="s">
        <v>98</v>
      </c>
      <c r="F626" s="179">
        <f>F627</f>
        <v>2990</v>
      </c>
    </row>
    <row r="627" spans="1:6" ht="18.75">
      <c r="A627" s="39" t="s">
        <v>276</v>
      </c>
      <c r="B627" s="13" t="s">
        <v>140</v>
      </c>
      <c r="C627" s="13" t="s">
        <v>106</v>
      </c>
      <c r="D627" s="11" t="s">
        <v>18</v>
      </c>
      <c r="E627" s="13" t="s">
        <v>275</v>
      </c>
      <c r="F627" s="179">
        <f>F628</f>
        <v>2990</v>
      </c>
    </row>
    <row r="628" spans="1:6" ht="37.5">
      <c r="A628" s="39" t="s">
        <v>29</v>
      </c>
      <c r="B628" s="13" t="s">
        <v>140</v>
      </c>
      <c r="C628" s="13" t="s">
        <v>106</v>
      </c>
      <c r="D628" s="11" t="s">
        <v>18</v>
      </c>
      <c r="E628" s="13" t="s">
        <v>28</v>
      </c>
      <c r="F628" s="179">
        <f>'приложение № 6'!G107</f>
        <v>2990</v>
      </c>
    </row>
    <row r="629" spans="1:6" ht="37.5">
      <c r="A629" s="39" t="s">
        <v>24</v>
      </c>
      <c r="B629" s="13" t="s">
        <v>140</v>
      </c>
      <c r="C629" s="13" t="s">
        <v>106</v>
      </c>
      <c r="D629" s="11" t="s">
        <v>19</v>
      </c>
      <c r="E629" s="13" t="s">
        <v>98</v>
      </c>
      <c r="F629" s="179">
        <f>F630</f>
        <v>135500</v>
      </c>
    </row>
    <row r="630" spans="1:6" ht="18.75">
      <c r="A630" s="39" t="s">
        <v>276</v>
      </c>
      <c r="B630" s="13" t="s">
        <v>140</v>
      </c>
      <c r="C630" s="13" t="s">
        <v>106</v>
      </c>
      <c r="D630" s="11" t="s">
        <v>19</v>
      </c>
      <c r="E630" s="13" t="s">
        <v>275</v>
      </c>
      <c r="F630" s="63">
        <f>F631</f>
        <v>135500</v>
      </c>
    </row>
    <row r="631" spans="1:6" ht="37.5">
      <c r="A631" s="39" t="s">
        <v>29</v>
      </c>
      <c r="B631" s="13" t="s">
        <v>140</v>
      </c>
      <c r="C631" s="13" t="s">
        <v>106</v>
      </c>
      <c r="D631" s="11" t="s">
        <v>19</v>
      </c>
      <c r="E631" s="13" t="s">
        <v>28</v>
      </c>
      <c r="F631" s="63">
        <f>'приложение № 6'!G110</f>
        <v>135500</v>
      </c>
    </row>
    <row r="632" spans="1:11" s="237" customFormat="1" ht="18.75">
      <c r="A632" s="25" t="s">
        <v>152</v>
      </c>
      <c r="B632" s="26" t="s">
        <v>123</v>
      </c>
      <c r="C632" s="26" t="s">
        <v>96</v>
      </c>
      <c r="D632" s="26" t="s">
        <v>97</v>
      </c>
      <c r="E632" s="26" t="s">
        <v>98</v>
      </c>
      <c r="F632" s="36">
        <f>F633+F643+F792+F754</f>
        <v>338188586</v>
      </c>
      <c r="I632" s="238"/>
      <c r="K632" s="238"/>
    </row>
    <row r="633" spans="1:6" ht="18.75">
      <c r="A633" s="65" t="s">
        <v>194</v>
      </c>
      <c r="B633" s="77" t="s">
        <v>123</v>
      </c>
      <c r="C633" s="78" t="s">
        <v>101</v>
      </c>
      <c r="D633" s="77" t="s">
        <v>97</v>
      </c>
      <c r="E633" s="77" t="s">
        <v>98</v>
      </c>
      <c r="F633" s="181">
        <f>F634</f>
        <v>10463721</v>
      </c>
    </row>
    <row r="634" spans="1:6" ht="18.75">
      <c r="A634" s="65" t="s">
        <v>195</v>
      </c>
      <c r="B634" s="77" t="s">
        <v>123</v>
      </c>
      <c r="C634" s="78" t="s">
        <v>101</v>
      </c>
      <c r="D634" s="77" t="s">
        <v>398</v>
      </c>
      <c r="E634" s="77" t="s">
        <v>98</v>
      </c>
      <c r="F634" s="181">
        <f>F635</f>
        <v>10463721</v>
      </c>
    </row>
    <row r="635" spans="1:6" ht="44.25" customHeight="1">
      <c r="A635" s="79" t="s">
        <v>308</v>
      </c>
      <c r="B635" s="77" t="s">
        <v>123</v>
      </c>
      <c r="C635" s="78" t="s">
        <v>101</v>
      </c>
      <c r="D635" s="77" t="s">
        <v>399</v>
      </c>
      <c r="E635" s="77" t="s">
        <v>98</v>
      </c>
      <c r="F635" s="181">
        <f>F639+F636</f>
        <v>10463721</v>
      </c>
    </row>
    <row r="636" spans="1:6" ht="37.5">
      <c r="A636" s="76" t="s">
        <v>73</v>
      </c>
      <c r="B636" s="77" t="s">
        <v>123</v>
      </c>
      <c r="C636" s="78" t="s">
        <v>101</v>
      </c>
      <c r="D636" s="77" t="s">
        <v>399</v>
      </c>
      <c r="E636" s="77">
        <v>600</v>
      </c>
      <c r="F636" s="181">
        <f>F637</f>
        <v>3596821</v>
      </c>
    </row>
    <row r="637" spans="1:6" ht="18.75">
      <c r="A637" s="76" t="s">
        <v>309</v>
      </c>
      <c r="B637" s="77" t="s">
        <v>123</v>
      </c>
      <c r="C637" s="78" t="s">
        <v>101</v>
      </c>
      <c r="D637" s="77" t="s">
        <v>399</v>
      </c>
      <c r="E637" s="77" t="s">
        <v>71</v>
      </c>
      <c r="F637" s="181">
        <f>F638</f>
        <v>3596821</v>
      </c>
    </row>
    <row r="638" spans="1:6" ht="56.25">
      <c r="A638" s="76" t="s">
        <v>75</v>
      </c>
      <c r="B638" s="77" t="s">
        <v>123</v>
      </c>
      <c r="C638" s="78" t="s">
        <v>101</v>
      </c>
      <c r="D638" s="77" t="s">
        <v>399</v>
      </c>
      <c r="E638" s="77" t="s">
        <v>72</v>
      </c>
      <c r="F638" s="181">
        <f>'приложение № 6'!G207</f>
        <v>3596821</v>
      </c>
    </row>
    <row r="639" spans="1:6" ht="37.5">
      <c r="A639" s="76" t="s">
        <v>310</v>
      </c>
      <c r="B639" s="77" t="s">
        <v>123</v>
      </c>
      <c r="C639" s="78" t="s">
        <v>101</v>
      </c>
      <c r="D639" s="77" t="s">
        <v>400</v>
      </c>
      <c r="E639" s="77" t="s">
        <v>98</v>
      </c>
      <c r="F639" s="181">
        <f>F640</f>
        <v>6866900</v>
      </c>
    </row>
    <row r="640" spans="1:6" ht="37.5">
      <c r="A640" s="76" t="s">
        <v>73</v>
      </c>
      <c r="B640" s="77" t="s">
        <v>123</v>
      </c>
      <c r="C640" s="78" t="s">
        <v>101</v>
      </c>
      <c r="D640" s="77" t="s">
        <v>400</v>
      </c>
      <c r="E640" s="77">
        <v>600</v>
      </c>
      <c r="F640" s="181">
        <f>F641</f>
        <v>6866900</v>
      </c>
    </row>
    <row r="641" spans="1:6" ht="18.75">
      <c r="A641" s="76" t="s">
        <v>309</v>
      </c>
      <c r="B641" s="77" t="s">
        <v>123</v>
      </c>
      <c r="C641" s="78" t="s">
        <v>101</v>
      </c>
      <c r="D641" s="77" t="s">
        <v>400</v>
      </c>
      <c r="E641" s="77" t="s">
        <v>71</v>
      </c>
      <c r="F641" s="181">
        <f>F642</f>
        <v>6866900</v>
      </c>
    </row>
    <row r="642" spans="1:6" ht="56.25">
      <c r="A642" s="76" t="s">
        <v>75</v>
      </c>
      <c r="B642" s="77" t="s">
        <v>123</v>
      </c>
      <c r="C642" s="78" t="s">
        <v>101</v>
      </c>
      <c r="D642" s="77" t="s">
        <v>400</v>
      </c>
      <c r="E642" s="77" t="s">
        <v>72</v>
      </c>
      <c r="F642" s="181">
        <f>'приложение № 6'!G211</f>
        <v>6866900</v>
      </c>
    </row>
    <row r="643" spans="1:6" ht="18.75">
      <c r="A643" s="61" t="s">
        <v>153</v>
      </c>
      <c r="B643" s="80">
        <v>10</v>
      </c>
      <c r="C643" s="62" t="s">
        <v>124</v>
      </c>
      <c r="D643" s="64" t="s">
        <v>97</v>
      </c>
      <c r="E643" s="64" t="s">
        <v>98</v>
      </c>
      <c r="F643" s="181">
        <f>F644+F649+F748+F691+F728</f>
        <v>254188061</v>
      </c>
    </row>
    <row r="644" spans="1:6" ht="18.75">
      <c r="A644" s="61" t="s">
        <v>196</v>
      </c>
      <c r="B644" s="62">
        <v>10</v>
      </c>
      <c r="C644" s="62" t="s">
        <v>124</v>
      </c>
      <c r="D644" s="62" t="s">
        <v>401</v>
      </c>
      <c r="E644" s="62" t="s">
        <v>98</v>
      </c>
      <c r="F644" s="181">
        <f>F645</f>
        <v>11497362</v>
      </c>
    </row>
    <row r="645" spans="1:6" ht="37.5">
      <c r="A645" s="61" t="s">
        <v>197</v>
      </c>
      <c r="B645" s="62">
        <v>10</v>
      </c>
      <c r="C645" s="62" t="s">
        <v>124</v>
      </c>
      <c r="D645" s="62" t="s">
        <v>402</v>
      </c>
      <c r="E645" s="62" t="s">
        <v>98</v>
      </c>
      <c r="F645" s="181">
        <f>F647+F646</f>
        <v>11497362</v>
      </c>
    </row>
    <row r="646" spans="1:6" ht="18.75">
      <c r="A646" s="61" t="s">
        <v>276</v>
      </c>
      <c r="B646" s="62">
        <v>10</v>
      </c>
      <c r="C646" s="62" t="s">
        <v>124</v>
      </c>
      <c r="D646" s="62" t="s">
        <v>402</v>
      </c>
      <c r="E646" s="62" t="s">
        <v>275</v>
      </c>
      <c r="F646" s="181">
        <f>'приложение № 6'!G215</f>
        <v>117450</v>
      </c>
    </row>
    <row r="647" spans="1:6" ht="18.75">
      <c r="A647" s="61" t="s">
        <v>311</v>
      </c>
      <c r="B647" s="62">
        <v>10</v>
      </c>
      <c r="C647" s="62" t="s">
        <v>124</v>
      </c>
      <c r="D647" s="62" t="s">
        <v>402</v>
      </c>
      <c r="E647" s="62" t="s">
        <v>312</v>
      </c>
      <c r="F647" s="181">
        <f>F648</f>
        <v>11379912</v>
      </c>
    </row>
    <row r="648" spans="1:6" ht="18.75">
      <c r="A648" s="61" t="s">
        <v>315</v>
      </c>
      <c r="B648" s="62">
        <v>10</v>
      </c>
      <c r="C648" s="62" t="s">
        <v>124</v>
      </c>
      <c r="D648" s="62" t="s">
        <v>402</v>
      </c>
      <c r="E648" s="70" t="s">
        <v>316</v>
      </c>
      <c r="F648" s="181">
        <f>'приложение № 6'!G218</f>
        <v>11379912</v>
      </c>
    </row>
    <row r="649" spans="1:6" ht="18.75">
      <c r="A649" s="61" t="s">
        <v>154</v>
      </c>
      <c r="B649" s="80">
        <v>10</v>
      </c>
      <c r="C649" s="62" t="s">
        <v>124</v>
      </c>
      <c r="D649" s="62" t="s">
        <v>267</v>
      </c>
      <c r="E649" s="64" t="s">
        <v>98</v>
      </c>
      <c r="F649" s="181">
        <f>F650+F665+F670+F675+F686+F655+F660</f>
        <v>87621632</v>
      </c>
    </row>
    <row r="650" spans="1:6" ht="18.75">
      <c r="A650" s="65" t="s">
        <v>198</v>
      </c>
      <c r="B650" s="64" t="s">
        <v>123</v>
      </c>
      <c r="C650" s="64" t="s">
        <v>124</v>
      </c>
      <c r="D650" s="64" t="s">
        <v>403</v>
      </c>
      <c r="E650" s="64" t="s">
        <v>98</v>
      </c>
      <c r="F650" s="181">
        <f>F653+F651</f>
        <v>2545100</v>
      </c>
    </row>
    <row r="651" spans="1:6" ht="18.75">
      <c r="A651" s="61" t="s">
        <v>276</v>
      </c>
      <c r="B651" s="64" t="s">
        <v>123</v>
      </c>
      <c r="C651" s="64" t="s">
        <v>124</v>
      </c>
      <c r="D651" s="64" t="s">
        <v>403</v>
      </c>
      <c r="E651" s="64" t="s">
        <v>275</v>
      </c>
      <c r="F651" s="181">
        <f>F652</f>
        <v>30000</v>
      </c>
    </row>
    <row r="652" spans="1:6" ht="37.5">
      <c r="A652" s="39" t="s">
        <v>29</v>
      </c>
      <c r="B652" s="11">
        <v>10</v>
      </c>
      <c r="C652" s="11" t="s">
        <v>124</v>
      </c>
      <c r="D652" s="64" t="s">
        <v>403</v>
      </c>
      <c r="E652" s="13" t="s">
        <v>28</v>
      </c>
      <c r="F652" s="181">
        <f>'приложение № 6'!G221</f>
        <v>30000</v>
      </c>
    </row>
    <row r="653" spans="1:6" ht="18.75" customHeight="1">
      <c r="A653" s="61" t="s">
        <v>311</v>
      </c>
      <c r="B653" s="62">
        <v>10</v>
      </c>
      <c r="C653" s="62" t="s">
        <v>124</v>
      </c>
      <c r="D653" s="62" t="s">
        <v>403</v>
      </c>
      <c r="E653" s="62" t="s">
        <v>312</v>
      </c>
      <c r="F653" s="181">
        <f>F654</f>
        <v>2515100</v>
      </c>
    </row>
    <row r="654" spans="1:6" ht="18.75">
      <c r="A654" s="61" t="s">
        <v>315</v>
      </c>
      <c r="B654" s="62">
        <v>10</v>
      </c>
      <c r="C654" s="62" t="s">
        <v>124</v>
      </c>
      <c r="D654" s="62" t="s">
        <v>403</v>
      </c>
      <c r="E654" s="62" t="s">
        <v>316</v>
      </c>
      <c r="F654" s="181">
        <f>'приложение № 6'!G224</f>
        <v>2515100</v>
      </c>
    </row>
    <row r="655" spans="1:6" ht="37.5">
      <c r="A655" s="12" t="s">
        <v>480</v>
      </c>
      <c r="B655" s="11">
        <v>10</v>
      </c>
      <c r="C655" s="11" t="s">
        <v>124</v>
      </c>
      <c r="D655" s="11" t="s">
        <v>481</v>
      </c>
      <c r="E655" s="11" t="s">
        <v>98</v>
      </c>
      <c r="F655" s="181">
        <f>F656+F658</f>
        <v>2246300</v>
      </c>
    </row>
    <row r="656" spans="1:6" ht="18.75">
      <c r="A656" s="12" t="s">
        <v>276</v>
      </c>
      <c r="B656" s="11">
        <v>10</v>
      </c>
      <c r="C656" s="11" t="s">
        <v>124</v>
      </c>
      <c r="D656" s="11" t="s">
        <v>481</v>
      </c>
      <c r="E656" s="11" t="s">
        <v>275</v>
      </c>
      <c r="F656" s="181">
        <f>F657</f>
        <v>80000</v>
      </c>
    </row>
    <row r="657" spans="1:6" ht="37.5">
      <c r="A657" s="39" t="s">
        <v>29</v>
      </c>
      <c r="B657" s="11">
        <v>10</v>
      </c>
      <c r="C657" s="11" t="s">
        <v>124</v>
      </c>
      <c r="D657" s="11" t="s">
        <v>481</v>
      </c>
      <c r="E657" s="13" t="s">
        <v>28</v>
      </c>
      <c r="F657" s="181">
        <f>'приложение № 6'!G227</f>
        <v>80000</v>
      </c>
    </row>
    <row r="658" spans="1:6" ht="18.75">
      <c r="A658" s="61" t="s">
        <v>311</v>
      </c>
      <c r="B658" s="11">
        <v>10</v>
      </c>
      <c r="C658" s="11" t="s">
        <v>124</v>
      </c>
      <c r="D658" s="11" t="s">
        <v>481</v>
      </c>
      <c r="E658" s="13" t="s">
        <v>312</v>
      </c>
      <c r="F658" s="181">
        <f>F659</f>
        <v>2166300</v>
      </c>
    </row>
    <row r="659" spans="1:6" ht="18.75">
      <c r="A659" s="12" t="s">
        <v>313</v>
      </c>
      <c r="B659" s="11">
        <v>10</v>
      </c>
      <c r="C659" s="11" t="s">
        <v>124</v>
      </c>
      <c r="D659" s="11" t="s">
        <v>481</v>
      </c>
      <c r="E659" s="17" t="s">
        <v>314</v>
      </c>
      <c r="F659" s="181">
        <f>'приложение № 6'!G229</f>
        <v>2166300</v>
      </c>
    </row>
    <row r="660" spans="1:6" ht="37.5">
      <c r="A660" s="12" t="s">
        <v>482</v>
      </c>
      <c r="B660" s="11">
        <v>10</v>
      </c>
      <c r="C660" s="11" t="s">
        <v>124</v>
      </c>
      <c r="D660" s="11" t="s">
        <v>483</v>
      </c>
      <c r="E660" s="11" t="s">
        <v>98</v>
      </c>
      <c r="F660" s="181">
        <f>F661+F664</f>
        <v>3755000</v>
      </c>
    </row>
    <row r="661" spans="1:6" ht="18.75">
      <c r="A661" s="12" t="s">
        <v>276</v>
      </c>
      <c r="B661" s="11">
        <v>10</v>
      </c>
      <c r="C661" s="11" t="s">
        <v>124</v>
      </c>
      <c r="D661" s="11" t="s">
        <v>483</v>
      </c>
      <c r="E661" s="11" t="s">
        <v>275</v>
      </c>
      <c r="F661" s="181">
        <f>F662</f>
        <v>60300</v>
      </c>
    </row>
    <row r="662" spans="1:6" ht="37.5">
      <c r="A662" s="39" t="s">
        <v>29</v>
      </c>
      <c r="B662" s="11">
        <v>10</v>
      </c>
      <c r="C662" s="11" t="s">
        <v>124</v>
      </c>
      <c r="D662" s="11" t="s">
        <v>483</v>
      </c>
      <c r="E662" s="13" t="s">
        <v>28</v>
      </c>
      <c r="F662" s="181">
        <f>'приложение № 6'!G232</f>
        <v>60300</v>
      </c>
    </row>
    <row r="663" spans="1:6" ht="18.75">
      <c r="A663" s="61" t="s">
        <v>311</v>
      </c>
      <c r="B663" s="11">
        <v>10</v>
      </c>
      <c r="C663" s="11" t="s">
        <v>124</v>
      </c>
      <c r="D663" s="11" t="s">
        <v>483</v>
      </c>
      <c r="E663" s="13" t="s">
        <v>312</v>
      </c>
      <c r="F663" s="181">
        <f>F664</f>
        <v>3694700</v>
      </c>
    </row>
    <row r="664" spans="1:6" ht="18.75">
      <c r="A664" s="12" t="s">
        <v>313</v>
      </c>
      <c r="B664" s="11">
        <v>10</v>
      </c>
      <c r="C664" s="11" t="s">
        <v>124</v>
      </c>
      <c r="D664" s="11" t="s">
        <v>483</v>
      </c>
      <c r="E664" s="17" t="s">
        <v>314</v>
      </c>
      <c r="F664" s="181">
        <f>'приложение № 6'!G234</f>
        <v>3694700</v>
      </c>
    </row>
    <row r="665" spans="1:6" ht="37.5">
      <c r="A665" s="61" t="s">
        <v>317</v>
      </c>
      <c r="B665" s="62">
        <v>10</v>
      </c>
      <c r="C665" s="62" t="s">
        <v>124</v>
      </c>
      <c r="D665" s="62" t="s">
        <v>318</v>
      </c>
      <c r="E665" s="70" t="s">
        <v>98</v>
      </c>
      <c r="F665" s="181">
        <f>F666+F668</f>
        <v>77380400</v>
      </c>
    </row>
    <row r="666" spans="1:6" ht="18.75">
      <c r="A666" s="61" t="s">
        <v>276</v>
      </c>
      <c r="B666" s="62">
        <v>10</v>
      </c>
      <c r="C666" s="62" t="s">
        <v>124</v>
      </c>
      <c r="D666" s="62" t="s">
        <v>318</v>
      </c>
      <c r="E666" s="62" t="s">
        <v>275</v>
      </c>
      <c r="F666" s="181">
        <f>F667</f>
        <v>712000</v>
      </c>
    </row>
    <row r="667" spans="1:6" ht="37.5">
      <c r="A667" s="39" t="s">
        <v>29</v>
      </c>
      <c r="B667" s="62">
        <v>10</v>
      </c>
      <c r="C667" s="62" t="s">
        <v>124</v>
      </c>
      <c r="D667" s="62" t="s">
        <v>318</v>
      </c>
      <c r="E667" s="62" t="s">
        <v>28</v>
      </c>
      <c r="F667" s="181">
        <f>'приложение № 6'!G237</f>
        <v>712000</v>
      </c>
    </row>
    <row r="668" spans="1:6" ht="37.5" customHeight="1">
      <c r="A668" s="61" t="s">
        <v>311</v>
      </c>
      <c r="B668" s="62">
        <v>10</v>
      </c>
      <c r="C668" s="62" t="s">
        <v>124</v>
      </c>
      <c r="D668" s="62" t="s">
        <v>318</v>
      </c>
      <c r="E668" s="70" t="s">
        <v>312</v>
      </c>
      <c r="F668" s="181">
        <f>F669</f>
        <v>76668400</v>
      </c>
    </row>
    <row r="669" spans="1:6" ht="18.75">
      <c r="A669" s="61" t="s">
        <v>313</v>
      </c>
      <c r="B669" s="62">
        <v>10</v>
      </c>
      <c r="C669" s="62" t="s">
        <v>124</v>
      </c>
      <c r="D669" s="62" t="s">
        <v>318</v>
      </c>
      <c r="E669" s="70" t="s">
        <v>314</v>
      </c>
      <c r="F669" s="181">
        <f>'приложение № 6'!G239</f>
        <v>76668400</v>
      </c>
    </row>
    <row r="670" spans="1:6" ht="56.25">
      <c r="A670" s="76" t="s">
        <v>319</v>
      </c>
      <c r="B670" s="62">
        <v>10</v>
      </c>
      <c r="C670" s="62" t="s">
        <v>124</v>
      </c>
      <c r="D670" s="62" t="s">
        <v>320</v>
      </c>
      <c r="E670" s="70" t="s">
        <v>98</v>
      </c>
      <c r="F670" s="181">
        <f>F673+F671</f>
        <v>11200</v>
      </c>
    </row>
    <row r="671" spans="1:6" ht="18.75">
      <c r="A671" s="61" t="s">
        <v>276</v>
      </c>
      <c r="B671" s="62">
        <v>10</v>
      </c>
      <c r="C671" s="62" t="s">
        <v>124</v>
      </c>
      <c r="D671" s="62" t="s">
        <v>320</v>
      </c>
      <c r="E671" s="70" t="s">
        <v>275</v>
      </c>
      <c r="F671" s="181">
        <f>F672</f>
        <v>300</v>
      </c>
    </row>
    <row r="672" spans="1:6" ht="37.5">
      <c r="A672" s="39" t="s">
        <v>29</v>
      </c>
      <c r="B672" s="62">
        <v>10</v>
      </c>
      <c r="C672" s="62" t="s">
        <v>124</v>
      </c>
      <c r="D672" s="62" t="s">
        <v>320</v>
      </c>
      <c r="E672" s="70" t="s">
        <v>28</v>
      </c>
      <c r="F672" s="181">
        <f>'приложение № 6'!G242</f>
        <v>300</v>
      </c>
    </row>
    <row r="673" spans="1:6" ht="18.75">
      <c r="A673" s="61" t="s">
        <v>311</v>
      </c>
      <c r="B673" s="62">
        <v>10</v>
      </c>
      <c r="C673" s="62" t="s">
        <v>124</v>
      </c>
      <c r="D673" s="62" t="s">
        <v>320</v>
      </c>
      <c r="E673" s="70" t="s">
        <v>312</v>
      </c>
      <c r="F673" s="181">
        <f>F674</f>
        <v>10900</v>
      </c>
    </row>
    <row r="674" spans="1:6" ht="18.75">
      <c r="A674" s="61" t="s">
        <v>315</v>
      </c>
      <c r="B674" s="62">
        <v>10</v>
      </c>
      <c r="C674" s="62" t="s">
        <v>124</v>
      </c>
      <c r="D674" s="62" t="s">
        <v>320</v>
      </c>
      <c r="E674" s="70" t="s">
        <v>316</v>
      </c>
      <c r="F674" s="181">
        <f>'приложение № 6'!G244</f>
        <v>10900</v>
      </c>
    </row>
    <row r="675" spans="1:6" ht="18.75">
      <c r="A675" s="76" t="s">
        <v>86</v>
      </c>
      <c r="B675" s="62">
        <v>10</v>
      </c>
      <c r="C675" s="62" t="s">
        <v>124</v>
      </c>
      <c r="D675" s="62" t="s">
        <v>406</v>
      </c>
      <c r="E675" s="62" t="s">
        <v>98</v>
      </c>
      <c r="F675" s="181">
        <f>F676+F681</f>
        <v>324900</v>
      </c>
    </row>
    <row r="676" spans="1:6" ht="37.5">
      <c r="A676" s="76" t="s">
        <v>84</v>
      </c>
      <c r="B676" s="62">
        <v>10</v>
      </c>
      <c r="C676" s="62" t="s">
        <v>124</v>
      </c>
      <c r="D676" s="62" t="s">
        <v>407</v>
      </c>
      <c r="E676" s="62" t="s">
        <v>98</v>
      </c>
      <c r="F676" s="181">
        <f>F679+F677</f>
        <v>19200</v>
      </c>
    </row>
    <row r="677" spans="1:6" ht="18.75">
      <c r="A677" s="61" t="s">
        <v>276</v>
      </c>
      <c r="B677" s="62">
        <v>10</v>
      </c>
      <c r="C677" s="62" t="s">
        <v>124</v>
      </c>
      <c r="D677" s="62" t="s">
        <v>407</v>
      </c>
      <c r="E677" s="62" t="s">
        <v>275</v>
      </c>
      <c r="F677" s="181">
        <f>F678</f>
        <v>350</v>
      </c>
    </row>
    <row r="678" spans="1:6" ht="37.5">
      <c r="A678" s="39" t="s">
        <v>29</v>
      </c>
      <c r="B678" s="62">
        <v>10</v>
      </c>
      <c r="C678" s="62" t="s">
        <v>124</v>
      </c>
      <c r="D678" s="62" t="s">
        <v>407</v>
      </c>
      <c r="E678" s="62" t="s">
        <v>28</v>
      </c>
      <c r="F678" s="181">
        <f>'приложение № 6'!G248</f>
        <v>350</v>
      </c>
    </row>
    <row r="679" spans="1:6" ht="18.75">
      <c r="A679" s="61" t="s">
        <v>311</v>
      </c>
      <c r="B679" s="62">
        <v>10</v>
      </c>
      <c r="C679" s="62" t="s">
        <v>124</v>
      </c>
      <c r="D679" s="62" t="s">
        <v>407</v>
      </c>
      <c r="E679" s="62" t="s">
        <v>312</v>
      </c>
      <c r="F679" s="181">
        <f>F680</f>
        <v>18850</v>
      </c>
    </row>
    <row r="680" spans="1:6" ht="18.75">
      <c r="A680" s="61" t="s">
        <v>315</v>
      </c>
      <c r="B680" s="62">
        <v>10</v>
      </c>
      <c r="C680" s="62" t="s">
        <v>124</v>
      </c>
      <c r="D680" s="62" t="s">
        <v>407</v>
      </c>
      <c r="E680" s="62" t="s">
        <v>316</v>
      </c>
      <c r="F680" s="181">
        <f>'приложение № 6'!G250</f>
        <v>18850</v>
      </c>
    </row>
    <row r="681" spans="1:6" ht="37.5">
      <c r="A681" s="76" t="s">
        <v>83</v>
      </c>
      <c r="B681" s="62">
        <v>10</v>
      </c>
      <c r="C681" s="62" t="s">
        <v>124</v>
      </c>
      <c r="D681" s="62" t="s">
        <v>408</v>
      </c>
      <c r="E681" s="62" t="s">
        <v>98</v>
      </c>
      <c r="F681" s="181">
        <f>F684+F682</f>
        <v>305700</v>
      </c>
    </row>
    <row r="682" spans="1:6" ht="18.75">
      <c r="A682" s="61" t="s">
        <v>276</v>
      </c>
      <c r="B682" s="62">
        <v>10</v>
      </c>
      <c r="C682" s="62" t="s">
        <v>124</v>
      </c>
      <c r="D682" s="62" t="s">
        <v>408</v>
      </c>
      <c r="E682" s="62" t="s">
        <v>275</v>
      </c>
      <c r="F682" s="181">
        <f>F683</f>
        <v>1900</v>
      </c>
    </row>
    <row r="683" spans="1:6" ht="37.5">
      <c r="A683" s="39" t="s">
        <v>29</v>
      </c>
      <c r="B683" s="62">
        <v>10</v>
      </c>
      <c r="C683" s="62" t="s">
        <v>124</v>
      </c>
      <c r="D683" s="62" t="s">
        <v>408</v>
      </c>
      <c r="E683" s="62" t="s">
        <v>28</v>
      </c>
      <c r="F683" s="181">
        <f>'приложение № 6'!G253</f>
        <v>1900</v>
      </c>
    </row>
    <row r="684" spans="1:6" ht="18.75">
      <c r="A684" s="61" t="s">
        <v>311</v>
      </c>
      <c r="B684" s="62">
        <v>10</v>
      </c>
      <c r="C684" s="62" t="s">
        <v>124</v>
      </c>
      <c r="D684" s="62" t="s">
        <v>408</v>
      </c>
      <c r="E684" s="62" t="s">
        <v>312</v>
      </c>
      <c r="F684" s="181">
        <f>F685</f>
        <v>303800</v>
      </c>
    </row>
    <row r="685" spans="1:6" ht="18.75">
      <c r="A685" s="61" t="s">
        <v>313</v>
      </c>
      <c r="B685" s="62">
        <v>10</v>
      </c>
      <c r="C685" s="62" t="s">
        <v>124</v>
      </c>
      <c r="D685" s="62" t="s">
        <v>408</v>
      </c>
      <c r="E685" s="62" t="s">
        <v>314</v>
      </c>
      <c r="F685" s="181">
        <f>'приложение № 6'!G255</f>
        <v>303800</v>
      </c>
    </row>
    <row r="686" spans="1:6" ht="18.75">
      <c r="A686" s="75" t="s">
        <v>199</v>
      </c>
      <c r="B686" s="64" t="s">
        <v>123</v>
      </c>
      <c r="C686" s="64" t="s">
        <v>124</v>
      </c>
      <c r="D686" s="64" t="s">
        <v>404</v>
      </c>
      <c r="E686" s="70" t="s">
        <v>98</v>
      </c>
      <c r="F686" s="181">
        <f>F689+F687</f>
        <v>1358732</v>
      </c>
    </row>
    <row r="687" spans="1:6" ht="18.75">
      <c r="A687" s="61" t="s">
        <v>276</v>
      </c>
      <c r="B687" s="64" t="s">
        <v>123</v>
      </c>
      <c r="C687" s="64" t="s">
        <v>124</v>
      </c>
      <c r="D687" s="64" t="s">
        <v>404</v>
      </c>
      <c r="E687" s="70" t="s">
        <v>275</v>
      </c>
      <c r="F687" s="181">
        <f>F688</f>
        <v>83584</v>
      </c>
    </row>
    <row r="688" spans="1:6" ht="37.5">
      <c r="A688" s="39" t="s">
        <v>29</v>
      </c>
      <c r="B688" s="64" t="s">
        <v>123</v>
      </c>
      <c r="C688" s="64" t="s">
        <v>124</v>
      </c>
      <c r="D688" s="64" t="s">
        <v>404</v>
      </c>
      <c r="E688" s="70" t="s">
        <v>28</v>
      </c>
      <c r="F688" s="181">
        <f>'приложение № 6'!G258</f>
        <v>83584</v>
      </c>
    </row>
    <row r="689" spans="1:6" ht="18.75">
      <c r="A689" s="61" t="s">
        <v>311</v>
      </c>
      <c r="B689" s="64" t="s">
        <v>123</v>
      </c>
      <c r="C689" s="64" t="s">
        <v>124</v>
      </c>
      <c r="D689" s="64" t="s">
        <v>404</v>
      </c>
      <c r="E689" s="70" t="s">
        <v>312</v>
      </c>
      <c r="F689" s="181">
        <f>F690</f>
        <v>1275148</v>
      </c>
    </row>
    <row r="690" spans="1:6" ht="18.75">
      <c r="A690" s="61" t="s">
        <v>313</v>
      </c>
      <c r="B690" s="64" t="s">
        <v>123</v>
      </c>
      <c r="C690" s="64" t="s">
        <v>124</v>
      </c>
      <c r="D690" s="64" t="s">
        <v>404</v>
      </c>
      <c r="E690" s="62" t="s">
        <v>314</v>
      </c>
      <c r="F690" s="181">
        <f>'приложение № 6'!G260</f>
        <v>1275148</v>
      </c>
    </row>
    <row r="691" spans="1:6" ht="37.5">
      <c r="A691" s="12" t="s">
        <v>484</v>
      </c>
      <c r="B691" s="13" t="s">
        <v>123</v>
      </c>
      <c r="C691" s="13" t="s">
        <v>124</v>
      </c>
      <c r="D691" s="13" t="s">
        <v>485</v>
      </c>
      <c r="E691" s="11" t="s">
        <v>98</v>
      </c>
      <c r="F691" s="181">
        <f>F692</f>
        <v>129961200</v>
      </c>
    </row>
    <row r="692" spans="1:6" ht="112.5">
      <c r="A692" s="12" t="s">
        <v>486</v>
      </c>
      <c r="B692" s="13" t="s">
        <v>123</v>
      </c>
      <c r="C692" s="13" t="s">
        <v>124</v>
      </c>
      <c r="D692" s="13" t="s">
        <v>487</v>
      </c>
      <c r="E692" s="11" t="s">
        <v>98</v>
      </c>
      <c r="F692" s="181">
        <f>F693+F698+F703+F708+F713+F718+F723</f>
        <v>129961200</v>
      </c>
    </row>
    <row r="693" spans="1:6" ht="37.5">
      <c r="A693" s="12" t="s">
        <v>488</v>
      </c>
      <c r="B693" s="13" t="s">
        <v>123</v>
      </c>
      <c r="C693" s="13" t="s">
        <v>124</v>
      </c>
      <c r="D693" s="13" t="s">
        <v>490</v>
      </c>
      <c r="E693" s="11" t="s">
        <v>98</v>
      </c>
      <c r="F693" s="181">
        <f>F694+F696</f>
        <v>37446100</v>
      </c>
    </row>
    <row r="694" spans="1:6" ht="18.75">
      <c r="A694" s="12" t="s">
        <v>276</v>
      </c>
      <c r="B694" s="13" t="s">
        <v>123</v>
      </c>
      <c r="C694" s="13" t="s">
        <v>124</v>
      </c>
      <c r="D694" s="13" t="s">
        <v>490</v>
      </c>
      <c r="E694" s="11" t="s">
        <v>275</v>
      </c>
      <c r="F694" s="181">
        <f>F695</f>
        <v>571600</v>
      </c>
    </row>
    <row r="695" spans="1:6" ht="37.5">
      <c r="A695" s="39" t="s">
        <v>29</v>
      </c>
      <c r="B695" s="13" t="s">
        <v>123</v>
      </c>
      <c r="C695" s="13" t="s">
        <v>124</v>
      </c>
      <c r="D695" s="13" t="s">
        <v>490</v>
      </c>
      <c r="E695" s="11" t="s">
        <v>28</v>
      </c>
      <c r="F695" s="181">
        <f>'приложение № 6'!G265</f>
        <v>571600</v>
      </c>
    </row>
    <row r="696" spans="1:6" ht="18.75">
      <c r="A696" s="12" t="s">
        <v>311</v>
      </c>
      <c r="B696" s="13" t="s">
        <v>123</v>
      </c>
      <c r="C696" s="13" t="s">
        <v>124</v>
      </c>
      <c r="D696" s="13" t="s">
        <v>490</v>
      </c>
      <c r="E696" s="11" t="s">
        <v>312</v>
      </c>
      <c r="F696" s="181">
        <f>F697</f>
        <v>36874500</v>
      </c>
    </row>
    <row r="697" spans="1:6" ht="18.75">
      <c r="A697" s="12" t="s">
        <v>313</v>
      </c>
      <c r="B697" s="13" t="s">
        <v>123</v>
      </c>
      <c r="C697" s="13" t="s">
        <v>124</v>
      </c>
      <c r="D697" s="13" t="s">
        <v>490</v>
      </c>
      <c r="E697" s="11" t="s">
        <v>314</v>
      </c>
      <c r="F697" s="181">
        <f>'приложение № 6'!G267</f>
        <v>36874500</v>
      </c>
    </row>
    <row r="698" spans="1:6" ht="56.25">
      <c r="A698" s="12" t="s">
        <v>489</v>
      </c>
      <c r="B698" s="13" t="s">
        <v>123</v>
      </c>
      <c r="C698" s="13" t="s">
        <v>124</v>
      </c>
      <c r="D698" s="13" t="s">
        <v>491</v>
      </c>
      <c r="E698" s="11" t="s">
        <v>98</v>
      </c>
      <c r="F698" s="181">
        <f>F699+F701</f>
        <v>84970300</v>
      </c>
    </row>
    <row r="699" spans="1:6" ht="18.75">
      <c r="A699" s="12" t="s">
        <v>276</v>
      </c>
      <c r="B699" s="13" t="s">
        <v>123</v>
      </c>
      <c r="C699" s="13" t="s">
        <v>124</v>
      </c>
      <c r="D699" s="13" t="s">
        <v>491</v>
      </c>
      <c r="E699" s="11" t="s">
        <v>275</v>
      </c>
      <c r="F699" s="181">
        <f>F700</f>
        <v>1400000</v>
      </c>
    </row>
    <row r="700" spans="1:6" ht="37.5">
      <c r="A700" s="39" t="s">
        <v>29</v>
      </c>
      <c r="B700" s="13" t="s">
        <v>123</v>
      </c>
      <c r="C700" s="13" t="s">
        <v>124</v>
      </c>
      <c r="D700" s="13" t="s">
        <v>491</v>
      </c>
      <c r="E700" s="11" t="s">
        <v>28</v>
      </c>
      <c r="F700" s="181">
        <f>'приложение № 6'!G270</f>
        <v>1400000</v>
      </c>
    </row>
    <row r="701" spans="1:6" ht="18.75">
      <c r="A701" s="12" t="s">
        <v>311</v>
      </c>
      <c r="B701" s="13" t="s">
        <v>123</v>
      </c>
      <c r="C701" s="13" t="s">
        <v>124</v>
      </c>
      <c r="D701" s="13" t="s">
        <v>491</v>
      </c>
      <c r="E701" s="11" t="s">
        <v>312</v>
      </c>
      <c r="F701" s="181">
        <f>F702</f>
        <v>83570300</v>
      </c>
    </row>
    <row r="702" spans="1:6" ht="18.75">
      <c r="A702" s="12" t="s">
        <v>315</v>
      </c>
      <c r="B702" s="13" t="s">
        <v>123</v>
      </c>
      <c r="C702" s="13" t="s">
        <v>124</v>
      </c>
      <c r="D702" s="13" t="s">
        <v>491</v>
      </c>
      <c r="E702" s="11" t="s">
        <v>316</v>
      </c>
      <c r="F702" s="181">
        <f>'приложение № 6'!G272</f>
        <v>83570300</v>
      </c>
    </row>
    <row r="703" spans="1:6" ht="37.5">
      <c r="A703" s="12" t="s">
        <v>492</v>
      </c>
      <c r="B703" s="13" t="s">
        <v>123</v>
      </c>
      <c r="C703" s="13" t="s">
        <v>124</v>
      </c>
      <c r="D703" s="13" t="s">
        <v>493</v>
      </c>
      <c r="E703" s="11" t="s">
        <v>98</v>
      </c>
      <c r="F703" s="181">
        <f>F704+F706</f>
        <v>243800</v>
      </c>
    </row>
    <row r="704" spans="1:6" ht="18.75">
      <c r="A704" s="12" t="s">
        <v>276</v>
      </c>
      <c r="B704" s="13" t="s">
        <v>123</v>
      </c>
      <c r="C704" s="13" t="s">
        <v>124</v>
      </c>
      <c r="D704" s="13" t="s">
        <v>493</v>
      </c>
      <c r="E704" s="11" t="s">
        <v>275</v>
      </c>
      <c r="F704" s="181">
        <f>F705</f>
        <v>4000</v>
      </c>
    </row>
    <row r="705" spans="1:6" ht="37.5">
      <c r="A705" s="39" t="s">
        <v>29</v>
      </c>
      <c r="B705" s="13" t="s">
        <v>123</v>
      </c>
      <c r="C705" s="13" t="s">
        <v>124</v>
      </c>
      <c r="D705" s="13" t="s">
        <v>493</v>
      </c>
      <c r="E705" s="11" t="s">
        <v>28</v>
      </c>
      <c r="F705" s="181">
        <f>'приложение № 6'!G275</f>
        <v>4000</v>
      </c>
    </row>
    <row r="706" spans="1:6" ht="18.75">
      <c r="A706" s="12" t="s">
        <v>311</v>
      </c>
      <c r="B706" s="13" t="s">
        <v>123</v>
      </c>
      <c r="C706" s="13" t="s">
        <v>124</v>
      </c>
      <c r="D706" s="13" t="s">
        <v>493</v>
      </c>
      <c r="E706" s="11" t="s">
        <v>312</v>
      </c>
      <c r="F706" s="181">
        <f>F707</f>
        <v>239800</v>
      </c>
    </row>
    <row r="707" spans="1:6" ht="18.75">
      <c r="A707" s="12" t="s">
        <v>313</v>
      </c>
      <c r="B707" s="13" t="s">
        <v>123</v>
      </c>
      <c r="C707" s="13" t="s">
        <v>124</v>
      </c>
      <c r="D707" s="13" t="s">
        <v>493</v>
      </c>
      <c r="E707" s="11" t="s">
        <v>314</v>
      </c>
      <c r="F707" s="181">
        <f>'приложение № 6'!G277</f>
        <v>239800</v>
      </c>
    </row>
    <row r="708" spans="1:6" ht="56.25">
      <c r="A708" s="12" t="s">
        <v>494</v>
      </c>
      <c r="B708" s="13" t="s">
        <v>123</v>
      </c>
      <c r="C708" s="13" t="s">
        <v>124</v>
      </c>
      <c r="D708" s="13" t="s">
        <v>495</v>
      </c>
      <c r="E708" s="11" t="s">
        <v>98</v>
      </c>
      <c r="F708" s="181">
        <f>F709+F711</f>
        <v>905200</v>
      </c>
    </row>
    <row r="709" spans="1:6" ht="18.75">
      <c r="A709" s="12" t="s">
        <v>276</v>
      </c>
      <c r="B709" s="13" t="s">
        <v>123</v>
      </c>
      <c r="C709" s="13" t="s">
        <v>124</v>
      </c>
      <c r="D709" s="13" t="s">
        <v>495</v>
      </c>
      <c r="E709" s="11" t="s">
        <v>275</v>
      </c>
      <c r="F709" s="181">
        <f>F710</f>
        <v>14000</v>
      </c>
    </row>
    <row r="710" spans="1:6" ht="37.5">
      <c r="A710" s="39" t="s">
        <v>29</v>
      </c>
      <c r="B710" s="13" t="s">
        <v>123</v>
      </c>
      <c r="C710" s="13" t="s">
        <v>124</v>
      </c>
      <c r="D710" s="13" t="s">
        <v>495</v>
      </c>
      <c r="E710" s="11" t="s">
        <v>28</v>
      </c>
      <c r="F710" s="181">
        <f>'приложение № 6'!G280</f>
        <v>14000</v>
      </c>
    </row>
    <row r="711" spans="1:6" ht="18.75">
      <c r="A711" s="12" t="s">
        <v>311</v>
      </c>
      <c r="B711" s="13" t="s">
        <v>123</v>
      </c>
      <c r="C711" s="13" t="s">
        <v>124</v>
      </c>
      <c r="D711" s="13" t="s">
        <v>495</v>
      </c>
      <c r="E711" s="11" t="s">
        <v>312</v>
      </c>
      <c r="F711" s="181">
        <f>F712</f>
        <v>891200</v>
      </c>
    </row>
    <row r="712" spans="1:6" ht="18.75">
      <c r="A712" s="12" t="s">
        <v>315</v>
      </c>
      <c r="B712" s="13" t="s">
        <v>123</v>
      </c>
      <c r="C712" s="13" t="s">
        <v>124</v>
      </c>
      <c r="D712" s="13" t="s">
        <v>495</v>
      </c>
      <c r="E712" s="11" t="s">
        <v>316</v>
      </c>
      <c r="F712" s="181">
        <f>'приложение № 6'!G282</f>
        <v>891200</v>
      </c>
    </row>
    <row r="713" spans="1:6" ht="37.5">
      <c r="A713" s="12" t="s">
        <v>496</v>
      </c>
      <c r="B713" s="13" t="s">
        <v>123</v>
      </c>
      <c r="C713" s="13" t="s">
        <v>124</v>
      </c>
      <c r="D713" s="13" t="s">
        <v>497</v>
      </c>
      <c r="E713" s="11" t="s">
        <v>98</v>
      </c>
      <c r="F713" s="181">
        <f>F714+F716</f>
        <v>6193600</v>
      </c>
    </row>
    <row r="714" spans="1:6" ht="18.75">
      <c r="A714" s="12" t="s">
        <v>276</v>
      </c>
      <c r="B714" s="13" t="s">
        <v>123</v>
      </c>
      <c r="C714" s="13" t="s">
        <v>124</v>
      </c>
      <c r="D714" s="13" t="s">
        <v>497</v>
      </c>
      <c r="E714" s="11" t="s">
        <v>275</v>
      </c>
      <c r="F714" s="181">
        <f>F715</f>
        <v>100000</v>
      </c>
    </row>
    <row r="715" spans="1:6" ht="37.5">
      <c r="A715" s="39" t="s">
        <v>29</v>
      </c>
      <c r="B715" s="13" t="s">
        <v>123</v>
      </c>
      <c r="C715" s="13" t="s">
        <v>124</v>
      </c>
      <c r="D715" s="13" t="s">
        <v>497</v>
      </c>
      <c r="E715" s="11" t="s">
        <v>28</v>
      </c>
      <c r="F715" s="181">
        <f>'приложение № 6'!G285</f>
        <v>100000</v>
      </c>
    </row>
    <row r="716" spans="1:6" ht="18.75">
      <c r="A716" s="12" t="s">
        <v>311</v>
      </c>
      <c r="B716" s="13" t="s">
        <v>123</v>
      </c>
      <c r="C716" s="13" t="s">
        <v>124</v>
      </c>
      <c r="D716" s="13" t="s">
        <v>497</v>
      </c>
      <c r="E716" s="11" t="s">
        <v>312</v>
      </c>
      <c r="F716" s="181">
        <f>F717</f>
        <v>6093600</v>
      </c>
    </row>
    <row r="717" spans="1:6" ht="18.75">
      <c r="A717" s="12" t="s">
        <v>313</v>
      </c>
      <c r="B717" s="13" t="s">
        <v>123</v>
      </c>
      <c r="C717" s="13" t="s">
        <v>124</v>
      </c>
      <c r="D717" s="13" t="s">
        <v>497</v>
      </c>
      <c r="E717" s="11" t="s">
        <v>314</v>
      </c>
      <c r="F717" s="181">
        <f>'приложение № 6'!G287</f>
        <v>6093600</v>
      </c>
    </row>
    <row r="718" spans="1:6" ht="56.25">
      <c r="A718" s="12" t="s">
        <v>498</v>
      </c>
      <c r="B718" s="13" t="s">
        <v>123</v>
      </c>
      <c r="C718" s="13" t="s">
        <v>124</v>
      </c>
      <c r="D718" s="13" t="s">
        <v>499</v>
      </c>
      <c r="E718" s="11" t="s">
        <v>98</v>
      </c>
      <c r="F718" s="181">
        <f>F719+F721</f>
        <v>167200</v>
      </c>
    </row>
    <row r="719" spans="1:6" ht="18.75">
      <c r="A719" s="12" t="s">
        <v>276</v>
      </c>
      <c r="B719" s="13" t="s">
        <v>123</v>
      </c>
      <c r="C719" s="13" t="s">
        <v>124</v>
      </c>
      <c r="D719" s="13" t="s">
        <v>499</v>
      </c>
      <c r="E719" s="11" t="s">
        <v>275</v>
      </c>
      <c r="F719" s="181">
        <f>F720</f>
        <v>3300</v>
      </c>
    </row>
    <row r="720" spans="1:6" ht="37.5">
      <c r="A720" s="39" t="s">
        <v>29</v>
      </c>
      <c r="B720" s="13" t="s">
        <v>123</v>
      </c>
      <c r="C720" s="13" t="s">
        <v>124</v>
      </c>
      <c r="D720" s="13" t="s">
        <v>499</v>
      </c>
      <c r="E720" s="11" t="s">
        <v>28</v>
      </c>
      <c r="F720" s="181">
        <f>'приложение № 6'!G290</f>
        <v>3300</v>
      </c>
    </row>
    <row r="721" spans="1:6" ht="18.75">
      <c r="A721" s="12" t="s">
        <v>311</v>
      </c>
      <c r="B721" s="13" t="s">
        <v>123</v>
      </c>
      <c r="C721" s="13" t="s">
        <v>124</v>
      </c>
      <c r="D721" s="13" t="s">
        <v>499</v>
      </c>
      <c r="E721" s="11" t="s">
        <v>312</v>
      </c>
      <c r="F721" s="181">
        <f>F722</f>
        <v>163900</v>
      </c>
    </row>
    <row r="722" spans="1:6" ht="18.75">
      <c r="A722" s="12" t="s">
        <v>315</v>
      </c>
      <c r="B722" s="13" t="s">
        <v>123</v>
      </c>
      <c r="C722" s="13" t="s">
        <v>124</v>
      </c>
      <c r="D722" s="13" t="s">
        <v>499</v>
      </c>
      <c r="E722" s="11" t="s">
        <v>316</v>
      </c>
      <c r="F722" s="181">
        <f>'приложение № 6'!G292</f>
        <v>163900</v>
      </c>
    </row>
    <row r="723" spans="1:6" ht="56.25">
      <c r="A723" s="12" t="s">
        <v>500</v>
      </c>
      <c r="B723" s="13" t="s">
        <v>123</v>
      </c>
      <c r="C723" s="13" t="s">
        <v>124</v>
      </c>
      <c r="D723" s="13" t="s">
        <v>501</v>
      </c>
      <c r="E723" s="11" t="s">
        <v>98</v>
      </c>
      <c r="F723" s="181">
        <f>F724+F726</f>
        <v>35000</v>
      </c>
    </row>
    <row r="724" spans="1:6" ht="18.75">
      <c r="A724" s="12" t="s">
        <v>276</v>
      </c>
      <c r="B724" s="13" t="s">
        <v>123</v>
      </c>
      <c r="C724" s="13" t="s">
        <v>124</v>
      </c>
      <c r="D724" s="13" t="s">
        <v>501</v>
      </c>
      <c r="E724" s="11" t="s">
        <v>275</v>
      </c>
      <c r="F724" s="181">
        <f>F725</f>
        <v>815</v>
      </c>
    </row>
    <row r="725" spans="1:6" ht="37.5">
      <c r="A725" s="39" t="s">
        <v>29</v>
      </c>
      <c r="B725" s="13" t="s">
        <v>123</v>
      </c>
      <c r="C725" s="13" t="s">
        <v>124</v>
      </c>
      <c r="D725" s="13" t="s">
        <v>501</v>
      </c>
      <c r="E725" s="11" t="s">
        <v>28</v>
      </c>
      <c r="F725" s="181">
        <f>'приложение № 6'!G295</f>
        <v>815</v>
      </c>
    </row>
    <row r="726" spans="1:6" ht="18.75">
      <c r="A726" s="12" t="s">
        <v>311</v>
      </c>
      <c r="B726" s="13" t="s">
        <v>123</v>
      </c>
      <c r="C726" s="13" t="s">
        <v>124</v>
      </c>
      <c r="D726" s="13" t="s">
        <v>501</v>
      </c>
      <c r="E726" s="11" t="s">
        <v>312</v>
      </c>
      <c r="F726" s="181">
        <f>F727</f>
        <v>34185</v>
      </c>
    </row>
    <row r="727" spans="1:6" ht="18.75">
      <c r="A727" s="12" t="s">
        <v>313</v>
      </c>
      <c r="B727" s="13" t="s">
        <v>123</v>
      </c>
      <c r="C727" s="13" t="s">
        <v>124</v>
      </c>
      <c r="D727" s="13" t="s">
        <v>501</v>
      </c>
      <c r="E727" s="11" t="s">
        <v>314</v>
      </c>
      <c r="F727" s="181">
        <f>'приложение № 6'!G297</f>
        <v>34185</v>
      </c>
    </row>
    <row r="728" spans="1:6" ht="37.5">
      <c r="A728" s="12" t="s">
        <v>473</v>
      </c>
      <c r="B728" s="13" t="s">
        <v>123</v>
      </c>
      <c r="C728" s="13" t="s">
        <v>124</v>
      </c>
      <c r="D728" s="13" t="s">
        <v>474</v>
      </c>
      <c r="E728" s="11" t="s">
        <v>98</v>
      </c>
      <c r="F728" s="181">
        <f>F729+F745</f>
        <v>16994500</v>
      </c>
    </row>
    <row r="729" spans="1:6" ht="112.5">
      <c r="A729" s="12" t="s">
        <v>476</v>
      </c>
      <c r="B729" s="13" t="s">
        <v>123</v>
      </c>
      <c r="C729" s="13" t="s">
        <v>124</v>
      </c>
      <c r="D729" s="13" t="s">
        <v>477</v>
      </c>
      <c r="E729" s="11" t="s">
        <v>98</v>
      </c>
      <c r="F729" s="181">
        <f>F730+F735+F740</f>
        <v>5760700</v>
      </c>
    </row>
    <row r="730" spans="1:6" ht="37.5">
      <c r="A730" s="12" t="s">
        <v>502</v>
      </c>
      <c r="B730" s="13" t="s">
        <v>123</v>
      </c>
      <c r="C730" s="13" t="s">
        <v>124</v>
      </c>
      <c r="D730" s="13" t="s">
        <v>503</v>
      </c>
      <c r="E730" s="11" t="s">
        <v>98</v>
      </c>
      <c r="F730" s="181">
        <f>F731+F733</f>
        <v>3391900</v>
      </c>
    </row>
    <row r="731" spans="1:6" ht="18.75">
      <c r="A731" s="12" t="s">
        <v>276</v>
      </c>
      <c r="B731" s="13" t="s">
        <v>123</v>
      </c>
      <c r="C731" s="13" t="s">
        <v>124</v>
      </c>
      <c r="D731" s="13" t="s">
        <v>503</v>
      </c>
      <c r="E731" s="11" t="s">
        <v>275</v>
      </c>
      <c r="F731" s="181">
        <f>F732</f>
        <v>65000</v>
      </c>
    </row>
    <row r="732" spans="1:6" ht="37.5">
      <c r="A732" s="39" t="s">
        <v>29</v>
      </c>
      <c r="B732" s="13" t="s">
        <v>123</v>
      </c>
      <c r="C732" s="13" t="s">
        <v>124</v>
      </c>
      <c r="D732" s="13" t="s">
        <v>503</v>
      </c>
      <c r="E732" s="11" t="s">
        <v>28</v>
      </c>
      <c r="F732" s="181">
        <f>'приложение № 6'!G302</f>
        <v>65000</v>
      </c>
    </row>
    <row r="733" spans="1:6" ht="18.75">
      <c r="A733" s="12" t="s">
        <v>311</v>
      </c>
      <c r="B733" s="13" t="s">
        <v>123</v>
      </c>
      <c r="C733" s="13" t="s">
        <v>124</v>
      </c>
      <c r="D733" s="13" t="s">
        <v>503</v>
      </c>
      <c r="E733" s="11" t="s">
        <v>312</v>
      </c>
      <c r="F733" s="181">
        <f>F734</f>
        <v>3326900</v>
      </c>
    </row>
    <row r="734" spans="1:6" ht="18.75">
      <c r="A734" s="12" t="s">
        <v>313</v>
      </c>
      <c r="B734" s="13" t="s">
        <v>123</v>
      </c>
      <c r="C734" s="13" t="s">
        <v>124</v>
      </c>
      <c r="D734" s="13" t="s">
        <v>503</v>
      </c>
      <c r="E734" s="11" t="s">
        <v>314</v>
      </c>
      <c r="F734" s="181">
        <f>'приложение № 6'!G304</f>
        <v>3326900</v>
      </c>
    </row>
    <row r="735" spans="1:6" ht="18.75">
      <c r="A735" s="12" t="s">
        <v>504</v>
      </c>
      <c r="B735" s="13" t="s">
        <v>123</v>
      </c>
      <c r="C735" s="13" t="s">
        <v>124</v>
      </c>
      <c r="D735" s="13" t="s">
        <v>505</v>
      </c>
      <c r="E735" s="11" t="s">
        <v>98</v>
      </c>
      <c r="F735" s="181">
        <f>F736+F738</f>
        <v>1382000</v>
      </c>
    </row>
    <row r="736" spans="1:6" ht="18.75">
      <c r="A736" s="12" t="s">
        <v>276</v>
      </c>
      <c r="B736" s="13" t="s">
        <v>123</v>
      </c>
      <c r="C736" s="13" t="s">
        <v>124</v>
      </c>
      <c r="D736" s="13" t="s">
        <v>505</v>
      </c>
      <c r="E736" s="11" t="s">
        <v>275</v>
      </c>
      <c r="F736" s="181">
        <f>F737</f>
        <v>23000</v>
      </c>
    </row>
    <row r="737" spans="1:6" ht="37.5">
      <c r="A737" s="39" t="s">
        <v>29</v>
      </c>
      <c r="B737" s="13" t="s">
        <v>123</v>
      </c>
      <c r="C737" s="13" t="s">
        <v>124</v>
      </c>
      <c r="D737" s="13" t="s">
        <v>505</v>
      </c>
      <c r="E737" s="11" t="s">
        <v>28</v>
      </c>
      <c r="F737" s="181">
        <f>'приложение № 6'!G307</f>
        <v>23000</v>
      </c>
    </row>
    <row r="738" spans="1:6" ht="18.75">
      <c r="A738" s="12" t="s">
        <v>311</v>
      </c>
      <c r="B738" s="13" t="s">
        <v>123</v>
      </c>
      <c r="C738" s="13" t="s">
        <v>124</v>
      </c>
      <c r="D738" s="13" t="s">
        <v>505</v>
      </c>
      <c r="E738" s="11" t="s">
        <v>312</v>
      </c>
      <c r="F738" s="181">
        <f>F739</f>
        <v>1359000</v>
      </c>
    </row>
    <row r="739" spans="1:6" ht="18.75">
      <c r="A739" s="12" t="s">
        <v>313</v>
      </c>
      <c r="B739" s="13" t="s">
        <v>123</v>
      </c>
      <c r="C739" s="13" t="s">
        <v>124</v>
      </c>
      <c r="D739" s="13" t="s">
        <v>505</v>
      </c>
      <c r="E739" s="11" t="s">
        <v>314</v>
      </c>
      <c r="F739" s="181">
        <f>'приложение № 6'!G309</f>
        <v>1359000</v>
      </c>
    </row>
    <row r="740" spans="1:6" ht="56.25">
      <c r="A740" s="12" t="s">
        <v>506</v>
      </c>
      <c r="B740" s="13" t="s">
        <v>123</v>
      </c>
      <c r="C740" s="13" t="s">
        <v>124</v>
      </c>
      <c r="D740" s="13" t="s">
        <v>507</v>
      </c>
      <c r="E740" s="11" t="s">
        <v>98</v>
      </c>
      <c r="F740" s="181">
        <f>F741+F743</f>
        <v>986800</v>
      </c>
    </row>
    <row r="741" spans="1:6" ht="18.75">
      <c r="A741" s="12" t="s">
        <v>276</v>
      </c>
      <c r="B741" s="13" t="s">
        <v>123</v>
      </c>
      <c r="C741" s="13" t="s">
        <v>124</v>
      </c>
      <c r="D741" s="13" t="s">
        <v>507</v>
      </c>
      <c r="E741" s="11" t="s">
        <v>275</v>
      </c>
      <c r="F741" s="181">
        <f>F742</f>
        <v>19000</v>
      </c>
    </row>
    <row r="742" spans="1:6" ht="37.5">
      <c r="A742" s="39" t="s">
        <v>29</v>
      </c>
      <c r="B742" s="13" t="s">
        <v>123</v>
      </c>
      <c r="C742" s="13" t="s">
        <v>124</v>
      </c>
      <c r="D742" s="13" t="s">
        <v>507</v>
      </c>
      <c r="E742" s="8" t="s">
        <v>28</v>
      </c>
      <c r="F742" s="181">
        <f>'приложение № 6'!G312</f>
        <v>19000</v>
      </c>
    </row>
    <row r="743" spans="1:6" ht="18.75">
      <c r="A743" s="12" t="s">
        <v>311</v>
      </c>
      <c r="B743" s="13" t="s">
        <v>123</v>
      </c>
      <c r="C743" s="13" t="s">
        <v>124</v>
      </c>
      <c r="D743" s="13" t="s">
        <v>507</v>
      </c>
      <c r="E743" s="11" t="s">
        <v>312</v>
      </c>
      <c r="F743" s="181">
        <f>F744</f>
        <v>967800</v>
      </c>
    </row>
    <row r="744" spans="1:6" ht="18.75">
      <c r="A744" s="12" t="s">
        <v>313</v>
      </c>
      <c r="B744" s="13" t="s">
        <v>123</v>
      </c>
      <c r="C744" s="13" t="s">
        <v>124</v>
      </c>
      <c r="D744" s="13" t="s">
        <v>507</v>
      </c>
      <c r="E744" s="11" t="s">
        <v>314</v>
      </c>
      <c r="F744" s="181">
        <f>'приложение № 6'!G314</f>
        <v>967800</v>
      </c>
    </row>
    <row r="745" spans="1:6" ht="112.5">
      <c r="A745" s="12" t="s">
        <v>508</v>
      </c>
      <c r="B745" s="13" t="s">
        <v>123</v>
      </c>
      <c r="C745" s="13" t="s">
        <v>124</v>
      </c>
      <c r="D745" s="13" t="s">
        <v>509</v>
      </c>
      <c r="E745" s="11" t="s">
        <v>98</v>
      </c>
      <c r="F745" s="181">
        <f>F746</f>
        <v>11233800</v>
      </c>
    </row>
    <row r="746" spans="1:6" ht="18.75">
      <c r="A746" s="12" t="s">
        <v>311</v>
      </c>
      <c r="B746" s="13" t="s">
        <v>123</v>
      </c>
      <c r="C746" s="13" t="s">
        <v>124</v>
      </c>
      <c r="D746" s="13" t="s">
        <v>509</v>
      </c>
      <c r="E746" s="11" t="s">
        <v>312</v>
      </c>
      <c r="F746" s="181">
        <f>F747</f>
        <v>11233800</v>
      </c>
    </row>
    <row r="747" spans="1:6" ht="18.75">
      <c r="A747" s="12" t="s">
        <v>315</v>
      </c>
      <c r="B747" s="13" t="s">
        <v>123</v>
      </c>
      <c r="C747" s="13" t="s">
        <v>124</v>
      </c>
      <c r="D747" s="13" t="s">
        <v>509</v>
      </c>
      <c r="E747" s="11" t="s">
        <v>316</v>
      </c>
      <c r="F747" s="181">
        <f>'приложение № 6'!G317</f>
        <v>11233800</v>
      </c>
    </row>
    <row r="748" spans="1:6" ht="18.75">
      <c r="A748" s="65" t="s">
        <v>284</v>
      </c>
      <c r="B748" s="62" t="s">
        <v>123</v>
      </c>
      <c r="C748" s="64" t="s">
        <v>124</v>
      </c>
      <c r="D748" s="62" t="s">
        <v>118</v>
      </c>
      <c r="E748" s="62" t="s">
        <v>98</v>
      </c>
      <c r="F748" s="63">
        <f>F749</f>
        <v>8113367</v>
      </c>
    </row>
    <row r="749" spans="1:6" ht="39.75" customHeight="1">
      <c r="A749" s="65" t="s">
        <v>135</v>
      </c>
      <c r="B749" s="62" t="s">
        <v>123</v>
      </c>
      <c r="C749" s="64" t="s">
        <v>124</v>
      </c>
      <c r="D749" s="11" t="s">
        <v>137</v>
      </c>
      <c r="E749" s="62" t="s">
        <v>98</v>
      </c>
      <c r="F749" s="63">
        <f>F750</f>
        <v>8113367</v>
      </c>
    </row>
    <row r="750" spans="1:6" ht="18.75">
      <c r="A750" s="65" t="s">
        <v>311</v>
      </c>
      <c r="B750" s="62" t="s">
        <v>123</v>
      </c>
      <c r="C750" s="64" t="s">
        <v>124</v>
      </c>
      <c r="D750" s="11" t="s">
        <v>137</v>
      </c>
      <c r="E750" s="62" t="s">
        <v>312</v>
      </c>
      <c r="F750" s="63">
        <f>F751</f>
        <v>8113367</v>
      </c>
    </row>
    <row r="751" spans="1:7" ht="18.75">
      <c r="A751" s="65" t="s">
        <v>315</v>
      </c>
      <c r="B751" s="62" t="s">
        <v>123</v>
      </c>
      <c r="C751" s="64" t="s">
        <v>124</v>
      </c>
      <c r="D751" s="11" t="s">
        <v>137</v>
      </c>
      <c r="E751" s="62" t="s">
        <v>316</v>
      </c>
      <c r="F751" s="63">
        <f>'приложение № 6'!G668</f>
        <v>8113367</v>
      </c>
      <c r="G751" s="18"/>
    </row>
    <row r="752" spans="1:6" ht="37.5">
      <c r="A752" s="1" t="s">
        <v>472</v>
      </c>
      <c r="B752" s="11" t="s">
        <v>123</v>
      </c>
      <c r="C752" s="13" t="s">
        <v>124</v>
      </c>
      <c r="D752" s="11" t="s">
        <v>137</v>
      </c>
      <c r="E752" s="11" t="s">
        <v>471</v>
      </c>
      <c r="F752" s="63">
        <f>'приложение № 6'!G669</f>
        <v>3712707</v>
      </c>
    </row>
    <row r="753" spans="1:6" ht="18.75">
      <c r="A753" s="1" t="s">
        <v>460</v>
      </c>
      <c r="B753" s="11" t="s">
        <v>123</v>
      </c>
      <c r="C753" s="13" t="s">
        <v>124</v>
      </c>
      <c r="D753" s="11" t="s">
        <v>137</v>
      </c>
      <c r="E753" s="11" t="s">
        <v>461</v>
      </c>
      <c r="F753" s="63">
        <f>'приложение № 6'!G670</f>
        <v>4400660</v>
      </c>
    </row>
    <row r="754" spans="1:6" ht="18.75">
      <c r="A754" s="16" t="s">
        <v>162</v>
      </c>
      <c r="B754" s="11">
        <v>10</v>
      </c>
      <c r="C754" s="11" t="s">
        <v>106</v>
      </c>
      <c r="D754" s="11" t="s">
        <v>97</v>
      </c>
      <c r="E754" s="11" t="s">
        <v>98</v>
      </c>
      <c r="F754" s="63">
        <f>F758+F764+F772+F755</f>
        <v>24403507</v>
      </c>
    </row>
    <row r="755" spans="1:6" ht="37.5">
      <c r="A755" s="16" t="s">
        <v>200</v>
      </c>
      <c r="B755" s="11" t="s">
        <v>123</v>
      </c>
      <c r="C755" s="11" t="s">
        <v>106</v>
      </c>
      <c r="D755" s="11" t="s">
        <v>244</v>
      </c>
      <c r="E755" s="11" t="s">
        <v>98</v>
      </c>
      <c r="F755" s="184">
        <f>F756</f>
        <v>630807</v>
      </c>
    </row>
    <row r="756" spans="1:6" ht="18.75">
      <c r="A756" s="12" t="s">
        <v>311</v>
      </c>
      <c r="B756" s="11" t="s">
        <v>123</v>
      </c>
      <c r="C756" s="11" t="s">
        <v>106</v>
      </c>
      <c r="D756" s="11" t="s">
        <v>244</v>
      </c>
      <c r="E756" s="11" t="s">
        <v>312</v>
      </c>
      <c r="F756" s="184">
        <f>F757</f>
        <v>630807</v>
      </c>
    </row>
    <row r="757" spans="1:6" ht="18.75">
      <c r="A757" s="12" t="s">
        <v>313</v>
      </c>
      <c r="B757" s="11" t="s">
        <v>123</v>
      </c>
      <c r="C757" s="11" t="s">
        <v>106</v>
      </c>
      <c r="D757" s="11" t="s">
        <v>244</v>
      </c>
      <c r="E757" s="11" t="s">
        <v>314</v>
      </c>
      <c r="F757" s="184">
        <f>'приложение № 6'!G321</f>
        <v>630807</v>
      </c>
    </row>
    <row r="758" spans="1:6" ht="37.5">
      <c r="A758" s="16" t="s">
        <v>38</v>
      </c>
      <c r="B758" s="11">
        <v>10</v>
      </c>
      <c r="C758" s="11" t="s">
        <v>106</v>
      </c>
      <c r="D758" s="11" t="s">
        <v>45</v>
      </c>
      <c r="E758" s="11" t="s">
        <v>98</v>
      </c>
      <c r="F758" s="181">
        <f>F759</f>
        <v>2514300</v>
      </c>
    </row>
    <row r="759" spans="1:6" ht="112.5">
      <c r="A759" s="49" t="s">
        <v>40</v>
      </c>
      <c r="B759" s="11">
        <v>10</v>
      </c>
      <c r="C759" s="11" t="s">
        <v>106</v>
      </c>
      <c r="D759" s="11" t="s">
        <v>46</v>
      </c>
      <c r="E759" s="11" t="s">
        <v>98</v>
      </c>
      <c r="F759" s="181">
        <f>F760</f>
        <v>2514300</v>
      </c>
    </row>
    <row r="760" spans="1:6" ht="37.5">
      <c r="A760" s="38" t="s">
        <v>62</v>
      </c>
      <c r="B760" s="11">
        <v>10</v>
      </c>
      <c r="C760" s="11" t="s">
        <v>106</v>
      </c>
      <c r="D760" s="11" t="s">
        <v>48</v>
      </c>
      <c r="E760" s="11" t="s">
        <v>98</v>
      </c>
      <c r="F760" s="181">
        <f>F761</f>
        <v>2514300</v>
      </c>
    </row>
    <row r="761" spans="1:6" ht="37.5">
      <c r="A761" s="12" t="s">
        <v>73</v>
      </c>
      <c r="B761" s="11">
        <v>10</v>
      </c>
      <c r="C761" s="11" t="s">
        <v>106</v>
      </c>
      <c r="D761" s="11" t="s">
        <v>48</v>
      </c>
      <c r="E761" s="8" t="s">
        <v>283</v>
      </c>
      <c r="F761" s="181">
        <f>F762</f>
        <v>2514300</v>
      </c>
    </row>
    <row r="762" spans="1:6" ht="18.75">
      <c r="A762" s="12" t="s">
        <v>74</v>
      </c>
      <c r="B762" s="11">
        <v>10</v>
      </c>
      <c r="C762" s="11" t="s">
        <v>106</v>
      </c>
      <c r="D762" s="11" t="s">
        <v>48</v>
      </c>
      <c r="E762" s="11" t="s">
        <v>71</v>
      </c>
      <c r="F762" s="181">
        <f>F763</f>
        <v>2514300</v>
      </c>
    </row>
    <row r="763" spans="1:6" ht="18.75">
      <c r="A763" s="12" t="s">
        <v>288</v>
      </c>
      <c r="B763" s="11">
        <v>10</v>
      </c>
      <c r="C763" s="11" t="s">
        <v>106</v>
      </c>
      <c r="D763" s="11" t="s">
        <v>48</v>
      </c>
      <c r="E763" s="11" t="s">
        <v>77</v>
      </c>
      <c r="F763" s="181">
        <f>'приложение № 6'!G537</f>
        <v>2514300</v>
      </c>
    </row>
    <row r="764" spans="1:6" ht="37.5">
      <c r="A764" s="12" t="s">
        <v>33</v>
      </c>
      <c r="B764" s="11">
        <v>10</v>
      </c>
      <c r="C764" s="11" t="s">
        <v>106</v>
      </c>
      <c r="D764" s="11" t="s">
        <v>49</v>
      </c>
      <c r="E764" s="11" t="s">
        <v>98</v>
      </c>
      <c r="F764" s="181">
        <f>F765</f>
        <v>10640400</v>
      </c>
    </row>
    <row r="765" spans="1:6" ht="112.5">
      <c r="A765" s="12" t="s">
        <v>50</v>
      </c>
      <c r="B765" s="11">
        <v>10</v>
      </c>
      <c r="C765" s="11" t="s">
        <v>106</v>
      </c>
      <c r="D765" s="11" t="s">
        <v>47</v>
      </c>
      <c r="E765" s="11" t="s">
        <v>98</v>
      </c>
      <c r="F765" s="181">
        <f>F766</f>
        <v>10640400</v>
      </c>
    </row>
    <row r="766" spans="1:6" ht="75">
      <c r="A766" s="1" t="s">
        <v>63</v>
      </c>
      <c r="B766" s="11">
        <v>10</v>
      </c>
      <c r="C766" s="11" t="s">
        <v>106</v>
      </c>
      <c r="D766" s="11" t="s">
        <v>51</v>
      </c>
      <c r="E766" s="11" t="s">
        <v>98</v>
      </c>
      <c r="F766" s="181">
        <f>F767</f>
        <v>10640400</v>
      </c>
    </row>
    <row r="767" spans="1:6" ht="37.5">
      <c r="A767" s="12" t="s">
        <v>73</v>
      </c>
      <c r="B767" s="11">
        <v>10</v>
      </c>
      <c r="C767" s="11" t="s">
        <v>106</v>
      </c>
      <c r="D767" s="11" t="s">
        <v>51</v>
      </c>
      <c r="E767" s="8" t="s">
        <v>283</v>
      </c>
      <c r="F767" s="181">
        <f>F768+F770</f>
        <v>10640400</v>
      </c>
    </row>
    <row r="768" spans="1:6" ht="18.75">
      <c r="A768" s="12" t="s">
        <v>74</v>
      </c>
      <c r="B768" s="11">
        <v>10</v>
      </c>
      <c r="C768" s="11" t="s">
        <v>106</v>
      </c>
      <c r="D768" s="11" t="s">
        <v>51</v>
      </c>
      <c r="E768" s="11" t="s">
        <v>71</v>
      </c>
      <c r="F768" s="181">
        <f>F769</f>
        <v>7214219</v>
      </c>
    </row>
    <row r="769" spans="1:6" ht="18.75">
      <c r="A769" s="12" t="s">
        <v>288</v>
      </c>
      <c r="B769" s="11">
        <v>10</v>
      </c>
      <c r="C769" s="11" t="s">
        <v>106</v>
      </c>
      <c r="D769" s="11" t="s">
        <v>51</v>
      </c>
      <c r="E769" s="11" t="s">
        <v>77</v>
      </c>
      <c r="F769" s="181">
        <f>'приложение № 6'!G543</f>
        <v>7214219</v>
      </c>
    </row>
    <row r="770" spans="1:6" ht="18.75">
      <c r="A770" s="12" t="s">
        <v>289</v>
      </c>
      <c r="B770" s="11">
        <v>10</v>
      </c>
      <c r="C770" s="11" t="s">
        <v>106</v>
      </c>
      <c r="D770" s="11" t="s">
        <v>51</v>
      </c>
      <c r="E770" s="11" t="s">
        <v>285</v>
      </c>
      <c r="F770" s="63">
        <f>F771</f>
        <v>3426181</v>
      </c>
    </row>
    <row r="771" spans="1:6" ht="18.75">
      <c r="A771" s="12" t="s">
        <v>291</v>
      </c>
      <c r="B771" s="11">
        <v>10</v>
      </c>
      <c r="C771" s="11" t="s">
        <v>106</v>
      </c>
      <c r="D771" s="11" t="s">
        <v>51</v>
      </c>
      <c r="E771" s="11" t="s">
        <v>287</v>
      </c>
      <c r="F771" s="63">
        <f>'приложение № 6'!G545</f>
        <v>3426181</v>
      </c>
    </row>
    <row r="772" spans="1:6" ht="37.5">
      <c r="A772" s="16" t="s">
        <v>473</v>
      </c>
      <c r="B772" s="11">
        <v>10</v>
      </c>
      <c r="C772" s="11" t="s">
        <v>106</v>
      </c>
      <c r="D772" s="13" t="s">
        <v>510</v>
      </c>
      <c r="E772" s="17" t="s">
        <v>98</v>
      </c>
      <c r="F772" s="63">
        <f>F773</f>
        <v>10618000</v>
      </c>
    </row>
    <row r="773" spans="1:6" ht="112.5">
      <c r="A773" s="49" t="s">
        <v>479</v>
      </c>
      <c r="B773" s="11">
        <v>10</v>
      </c>
      <c r="C773" s="11" t="s">
        <v>106</v>
      </c>
      <c r="D773" s="13" t="s">
        <v>511</v>
      </c>
      <c r="E773" s="17" t="s">
        <v>98</v>
      </c>
      <c r="F773" s="63">
        <f>F777+F782+F774</f>
        <v>10618000</v>
      </c>
    </row>
    <row r="774" spans="1:6" ht="56.25">
      <c r="A774" s="1" t="s">
        <v>414</v>
      </c>
      <c r="B774" s="11">
        <v>10</v>
      </c>
      <c r="C774" s="11" t="s">
        <v>106</v>
      </c>
      <c r="D774" s="13" t="s">
        <v>415</v>
      </c>
      <c r="E774" s="17" t="s">
        <v>98</v>
      </c>
      <c r="F774" s="63">
        <f>F775</f>
        <v>2876000</v>
      </c>
    </row>
    <row r="775" spans="1:6" ht="18.75">
      <c r="A775" s="38" t="s">
        <v>346</v>
      </c>
      <c r="B775" s="11">
        <v>10</v>
      </c>
      <c r="C775" s="11" t="s">
        <v>106</v>
      </c>
      <c r="D775" s="13" t="s">
        <v>415</v>
      </c>
      <c r="E775" s="13" t="s">
        <v>54</v>
      </c>
      <c r="F775" s="63">
        <f>F776</f>
        <v>2876000</v>
      </c>
    </row>
    <row r="776" spans="1:6" ht="18.75">
      <c r="A776" s="38" t="s">
        <v>55</v>
      </c>
      <c r="B776" s="11">
        <v>10</v>
      </c>
      <c r="C776" s="11" t="s">
        <v>106</v>
      </c>
      <c r="D776" s="13" t="s">
        <v>415</v>
      </c>
      <c r="E776" s="13" t="s">
        <v>54</v>
      </c>
      <c r="F776" s="63">
        <f>'приложение № 6'!G828</f>
        <v>2876000</v>
      </c>
    </row>
    <row r="777" spans="1:6" ht="56.25">
      <c r="A777" s="16" t="s">
        <v>513</v>
      </c>
      <c r="B777" s="11">
        <v>10</v>
      </c>
      <c r="C777" s="11" t="s">
        <v>106</v>
      </c>
      <c r="D777" s="13" t="s">
        <v>512</v>
      </c>
      <c r="E777" s="17" t="s">
        <v>98</v>
      </c>
      <c r="F777" s="63">
        <f>F778+F780</f>
        <v>1000200</v>
      </c>
    </row>
    <row r="778" spans="1:6" ht="18.75">
      <c r="A778" s="12" t="s">
        <v>276</v>
      </c>
      <c r="B778" s="13" t="s">
        <v>123</v>
      </c>
      <c r="C778" s="11" t="s">
        <v>106</v>
      </c>
      <c r="D778" s="13" t="s">
        <v>512</v>
      </c>
      <c r="E778" s="11" t="s">
        <v>275</v>
      </c>
      <c r="F778" s="63">
        <f>F779</f>
        <v>20000</v>
      </c>
    </row>
    <row r="779" spans="1:6" ht="37.5">
      <c r="A779" s="39" t="s">
        <v>29</v>
      </c>
      <c r="B779" s="13" t="s">
        <v>123</v>
      </c>
      <c r="C779" s="11" t="s">
        <v>106</v>
      </c>
      <c r="D779" s="13" t="s">
        <v>512</v>
      </c>
      <c r="E779" s="8" t="s">
        <v>28</v>
      </c>
      <c r="F779" s="63">
        <f>'приложение № 6'!G326</f>
        <v>20000</v>
      </c>
    </row>
    <row r="780" spans="1:6" ht="18.75">
      <c r="A780" s="12" t="s">
        <v>311</v>
      </c>
      <c r="B780" s="13" t="s">
        <v>123</v>
      </c>
      <c r="C780" s="11" t="s">
        <v>106</v>
      </c>
      <c r="D780" s="13" t="s">
        <v>512</v>
      </c>
      <c r="E780" s="11" t="s">
        <v>312</v>
      </c>
      <c r="F780" s="63">
        <f>F781</f>
        <v>980200</v>
      </c>
    </row>
    <row r="781" spans="1:6" ht="18.75">
      <c r="A781" s="12" t="s">
        <v>313</v>
      </c>
      <c r="B781" s="13" t="s">
        <v>123</v>
      </c>
      <c r="C781" s="11" t="s">
        <v>106</v>
      </c>
      <c r="D781" s="13" t="s">
        <v>512</v>
      </c>
      <c r="E781" s="11" t="s">
        <v>314</v>
      </c>
      <c r="F781" s="63">
        <f>'приложение № 6'!G328</f>
        <v>980200</v>
      </c>
    </row>
    <row r="782" spans="1:6" ht="93.75">
      <c r="A782" s="12" t="s">
        <v>514</v>
      </c>
      <c r="B782" s="13" t="s">
        <v>123</v>
      </c>
      <c r="C782" s="11" t="s">
        <v>106</v>
      </c>
      <c r="D782" s="13" t="s">
        <v>515</v>
      </c>
      <c r="E782" s="11" t="s">
        <v>98</v>
      </c>
      <c r="F782" s="63">
        <f>F783+F785</f>
        <v>6741800</v>
      </c>
    </row>
    <row r="783" spans="1:6" ht="18.75">
      <c r="A783" s="12" t="s">
        <v>276</v>
      </c>
      <c r="B783" s="13" t="s">
        <v>123</v>
      </c>
      <c r="C783" s="11" t="s">
        <v>106</v>
      </c>
      <c r="D783" s="13" t="s">
        <v>515</v>
      </c>
      <c r="E783" s="11" t="s">
        <v>275</v>
      </c>
      <c r="F783" s="63">
        <f>F784</f>
        <v>100000</v>
      </c>
    </row>
    <row r="784" spans="1:6" ht="37.5">
      <c r="A784" s="39" t="s">
        <v>29</v>
      </c>
      <c r="B784" s="13" t="s">
        <v>123</v>
      </c>
      <c r="C784" s="11" t="s">
        <v>106</v>
      </c>
      <c r="D784" s="13" t="s">
        <v>515</v>
      </c>
      <c r="E784" s="8" t="s">
        <v>28</v>
      </c>
      <c r="F784" s="63">
        <f>'приложение № 6'!G331</f>
        <v>100000</v>
      </c>
    </row>
    <row r="785" spans="1:6" ht="18.75">
      <c r="A785" s="12" t="s">
        <v>311</v>
      </c>
      <c r="B785" s="13" t="s">
        <v>123</v>
      </c>
      <c r="C785" s="11" t="s">
        <v>106</v>
      </c>
      <c r="D785" s="13" t="s">
        <v>515</v>
      </c>
      <c r="E785" s="11" t="s">
        <v>312</v>
      </c>
      <c r="F785" s="63">
        <f>F786</f>
        <v>6641800</v>
      </c>
    </row>
    <row r="786" spans="1:6" ht="18.75">
      <c r="A786" s="12" t="s">
        <v>313</v>
      </c>
      <c r="B786" s="13" t="s">
        <v>123</v>
      </c>
      <c r="C786" s="11" t="s">
        <v>106</v>
      </c>
      <c r="D786" s="13" t="s">
        <v>515</v>
      </c>
      <c r="E786" s="11" t="s">
        <v>314</v>
      </c>
      <c r="F786" s="63">
        <f>'приложение № 6'!G333</f>
        <v>6641800</v>
      </c>
    </row>
    <row r="787" spans="1:6" ht="56.25">
      <c r="A787" s="16" t="s">
        <v>14</v>
      </c>
      <c r="B787" s="13" t="s">
        <v>123</v>
      </c>
      <c r="C787" s="11" t="s">
        <v>106</v>
      </c>
      <c r="D787" s="13" t="s">
        <v>516</v>
      </c>
      <c r="E787" s="11" t="s">
        <v>98</v>
      </c>
      <c r="F787" s="63" t="e">
        <f>F788+F790</f>
        <v>#REF!</v>
      </c>
    </row>
    <row r="788" spans="1:6" ht="18.75">
      <c r="A788" s="12" t="s">
        <v>276</v>
      </c>
      <c r="B788" s="13" t="s">
        <v>123</v>
      </c>
      <c r="C788" s="11" t="s">
        <v>106</v>
      </c>
      <c r="D788" s="13" t="s">
        <v>516</v>
      </c>
      <c r="E788" s="11" t="s">
        <v>275</v>
      </c>
      <c r="F788" s="63" t="e">
        <f>F789</f>
        <v>#REF!</v>
      </c>
    </row>
    <row r="789" spans="1:6" ht="37.5">
      <c r="A789" s="39" t="s">
        <v>29</v>
      </c>
      <c r="B789" s="13" t="s">
        <v>123</v>
      </c>
      <c r="C789" s="11" t="s">
        <v>106</v>
      </c>
      <c r="D789" s="13" t="s">
        <v>516</v>
      </c>
      <c r="E789" s="8" t="s">
        <v>28</v>
      </c>
      <c r="F789" s="63" t="e">
        <f>'приложение № 6'!#REF!</f>
        <v>#REF!</v>
      </c>
    </row>
    <row r="790" spans="1:6" ht="18.75">
      <c r="A790" s="12" t="s">
        <v>311</v>
      </c>
      <c r="B790" s="13" t="s">
        <v>123</v>
      </c>
      <c r="C790" s="11" t="s">
        <v>106</v>
      </c>
      <c r="D790" s="13" t="s">
        <v>516</v>
      </c>
      <c r="E790" s="11" t="s">
        <v>312</v>
      </c>
      <c r="F790" s="63" t="e">
        <f>F791</f>
        <v>#REF!</v>
      </c>
    </row>
    <row r="791" spans="1:6" ht="18.75">
      <c r="A791" s="12" t="s">
        <v>313</v>
      </c>
      <c r="B791" s="13" t="s">
        <v>123</v>
      </c>
      <c r="C791" s="11" t="s">
        <v>106</v>
      </c>
      <c r="D791" s="13" t="s">
        <v>516</v>
      </c>
      <c r="E791" s="11" t="s">
        <v>314</v>
      </c>
      <c r="F791" s="63" t="e">
        <f>'приложение № 6'!#REF!</f>
        <v>#REF!</v>
      </c>
    </row>
    <row r="792" spans="1:6" ht="18.75">
      <c r="A792" s="75" t="s">
        <v>186</v>
      </c>
      <c r="B792" s="62">
        <v>10</v>
      </c>
      <c r="C792" s="62" t="s">
        <v>90</v>
      </c>
      <c r="D792" s="62" t="s">
        <v>97</v>
      </c>
      <c r="E792" s="62" t="s">
        <v>98</v>
      </c>
      <c r="F792" s="181">
        <f>F793+F821+F838+F844+F814</f>
        <v>49133297</v>
      </c>
    </row>
    <row r="793" spans="1:6" ht="37.5">
      <c r="A793" s="75" t="s">
        <v>102</v>
      </c>
      <c r="B793" s="62">
        <v>10</v>
      </c>
      <c r="C793" s="62" t="s">
        <v>90</v>
      </c>
      <c r="D793" s="62" t="s">
        <v>171</v>
      </c>
      <c r="E793" s="62" t="s">
        <v>98</v>
      </c>
      <c r="F793" s="181">
        <f>F794</f>
        <v>17202507</v>
      </c>
    </row>
    <row r="794" spans="1:6" ht="18.75">
      <c r="A794" s="75" t="s">
        <v>88</v>
      </c>
      <c r="B794" s="62">
        <v>10</v>
      </c>
      <c r="C794" s="62" t="s">
        <v>90</v>
      </c>
      <c r="D794" s="62" t="s">
        <v>108</v>
      </c>
      <c r="E794" s="62" t="s">
        <v>98</v>
      </c>
      <c r="F794" s="181">
        <f>F795+F802+F807</f>
        <v>17202507</v>
      </c>
    </row>
    <row r="795" spans="1:6" ht="18.75">
      <c r="A795" s="61" t="s">
        <v>211</v>
      </c>
      <c r="B795" s="64" t="s">
        <v>123</v>
      </c>
      <c r="C795" s="64" t="s">
        <v>90</v>
      </c>
      <c r="D795" s="62" t="s">
        <v>368</v>
      </c>
      <c r="E795" s="64" t="s">
        <v>98</v>
      </c>
      <c r="F795" s="181">
        <f>F796+F798+F800</f>
        <v>3485207</v>
      </c>
    </row>
    <row r="796" spans="1:6" ht="56.25">
      <c r="A796" s="75" t="s">
        <v>299</v>
      </c>
      <c r="B796" s="64" t="s">
        <v>123</v>
      </c>
      <c r="C796" s="64" t="s">
        <v>90</v>
      </c>
      <c r="D796" s="62" t="s">
        <v>368</v>
      </c>
      <c r="E796" s="64" t="s">
        <v>274</v>
      </c>
      <c r="F796" s="181">
        <f>F797</f>
        <v>3082612</v>
      </c>
    </row>
    <row r="797" spans="1:6" ht="18.75">
      <c r="A797" s="38" t="s">
        <v>30</v>
      </c>
      <c r="B797" s="64" t="s">
        <v>123</v>
      </c>
      <c r="C797" s="64" t="s">
        <v>90</v>
      </c>
      <c r="D797" s="62" t="s">
        <v>368</v>
      </c>
      <c r="E797" s="64" t="s">
        <v>31</v>
      </c>
      <c r="F797" s="181">
        <f>'приложение № 6'!G339</f>
        <v>3082612</v>
      </c>
    </row>
    <row r="798" spans="1:6" ht="18.75">
      <c r="A798" s="61" t="s">
        <v>276</v>
      </c>
      <c r="B798" s="64" t="s">
        <v>123</v>
      </c>
      <c r="C798" s="64" t="s">
        <v>90</v>
      </c>
      <c r="D798" s="62" t="s">
        <v>368</v>
      </c>
      <c r="E798" s="64" t="s">
        <v>275</v>
      </c>
      <c r="F798" s="181">
        <f>F799</f>
        <v>187455</v>
      </c>
    </row>
    <row r="799" spans="1:6" ht="37.5">
      <c r="A799" s="39" t="s">
        <v>29</v>
      </c>
      <c r="B799" s="64" t="s">
        <v>123</v>
      </c>
      <c r="C799" s="64" t="s">
        <v>90</v>
      </c>
      <c r="D799" s="62" t="s">
        <v>368</v>
      </c>
      <c r="E799" s="64" t="s">
        <v>28</v>
      </c>
      <c r="F799" s="181">
        <f>'приложение № 6'!G341</f>
        <v>187455</v>
      </c>
    </row>
    <row r="800" spans="1:6" ht="18.75">
      <c r="A800" s="76" t="s">
        <v>279</v>
      </c>
      <c r="B800" s="64" t="s">
        <v>123</v>
      </c>
      <c r="C800" s="64" t="s">
        <v>90</v>
      </c>
      <c r="D800" s="62" t="s">
        <v>368</v>
      </c>
      <c r="E800" s="64" t="s">
        <v>280</v>
      </c>
      <c r="F800" s="181">
        <f>F801</f>
        <v>215140</v>
      </c>
    </row>
    <row r="801" spans="1:6" ht="18.75">
      <c r="A801" s="76" t="s">
        <v>282</v>
      </c>
      <c r="B801" s="64" t="s">
        <v>123</v>
      </c>
      <c r="C801" s="64" t="s">
        <v>90</v>
      </c>
      <c r="D801" s="62" t="s">
        <v>368</v>
      </c>
      <c r="E801" s="64" t="s">
        <v>281</v>
      </c>
      <c r="F801" s="181">
        <f>'приложение № 6'!G343</f>
        <v>215140</v>
      </c>
    </row>
    <row r="802" spans="1:6" ht="18.75">
      <c r="A802" s="76" t="s">
        <v>198</v>
      </c>
      <c r="B802" s="64" t="s">
        <v>123</v>
      </c>
      <c r="C802" s="64" t="s">
        <v>90</v>
      </c>
      <c r="D802" s="62" t="s">
        <v>405</v>
      </c>
      <c r="E802" s="64" t="s">
        <v>98</v>
      </c>
      <c r="F802" s="181">
        <f>F803+F805</f>
        <v>2927700</v>
      </c>
    </row>
    <row r="803" spans="1:6" ht="56.25">
      <c r="A803" s="75" t="s">
        <v>299</v>
      </c>
      <c r="B803" s="64" t="s">
        <v>123</v>
      </c>
      <c r="C803" s="64" t="s">
        <v>90</v>
      </c>
      <c r="D803" s="62" t="s">
        <v>405</v>
      </c>
      <c r="E803" s="64" t="s">
        <v>274</v>
      </c>
      <c r="F803" s="181">
        <f>F804</f>
        <v>2628820</v>
      </c>
    </row>
    <row r="804" spans="1:6" ht="18.75">
      <c r="A804" s="38" t="s">
        <v>30</v>
      </c>
      <c r="B804" s="64" t="s">
        <v>123</v>
      </c>
      <c r="C804" s="64" t="s">
        <v>90</v>
      </c>
      <c r="D804" s="62" t="s">
        <v>405</v>
      </c>
      <c r="E804" s="64" t="s">
        <v>31</v>
      </c>
      <c r="F804" s="181">
        <f>'приложение № 6'!G346</f>
        <v>2628820</v>
      </c>
    </row>
    <row r="805" spans="1:6" ht="18.75">
      <c r="A805" s="61" t="s">
        <v>276</v>
      </c>
      <c r="B805" s="64" t="s">
        <v>123</v>
      </c>
      <c r="C805" s="64" t="s">
        <v>90</v>
      </c>
      <c r="D805" s="62" t="s">
        <v>405</v>
      </c>
      <c r="E805" s="64" t="s">
        <v>275</v>
      </c>
      <c r="F805" s="181">
        <f>F806</f>
        <v>298880</v>
      </c>
    </row>
    <row r="806" spans="1:6" ht="37.5">
      <c r="A806" s="39" t="s">
        <v>29</v>
      </c>
      <c r="B806" s="64" t="s">
        <v>123</v>
      </c>
      <c r="C806" s="64" t="s">
        <v>90</v>
      </c>
      <c r="D806" s="62" t="s">
        <v>405</v>
      </c>
      <c r="E806" s="64" t="s">
        <v>28</v>
      </c>
      <c r="F806" s="181">
        <f>'приложение № 6'!G348</f>
        <v>298880</v>
      </c>
    </row>
    <row r="807" spans="1:6" ht="37.5">
      <c r="A807" s="75" t="s">
        <v>85</v>
      </c>
      <c r="B807" s="62" t="s">
        <v>123</v>
      </c>
      <c r="C807" s="62" t="s">
        <v>90</v>
      </c>
      <c r="D807" s="62" t="s">
        <v>87</v>
      </c>
      <c r="E807" s="70" t="s">
        <v>98</v>
      </c>
      <c r="F807" s="181">
        <f>F808+F810+F812</f>
        <v>10789600</v>
      </c>
    </row>
    <row r="808" spans="1:6" ht="56.25">
      <c r="A808" s="75" t="s">
        <v>299</v>
      </c>
      <c r="B808" s="62" t="s">
        <v>123</v>
      </c>
      <c r="C808" s="62" t="s">
        <v>90</v>
      </c>
      <c r="D808" s="62" t="s">
        <v>87</v>
      </c>
      <c r="E808" s="64" t="s">
        <v>274</v>
      </c>
      <c r="F808" s="181">
        <f>F809</f>
        <v>9530598</v>
      </c>
    </row>
    <row r="809" spans="1:6" ht="18.75">
      <c r="A809" s="38" t="s">
        <v>30</v>
      </c>
      <c r="B809" s="62" t="s">
        <v>123</v>
      </c>
      <c r="C809" s="62" t="s">
        <v>90</v>
      </c>
      <c r="D809" s="62" t="s">
        <v>87</v>
      </c>
      <c r="E809" s="64" t="s">
        <v>31</v>
      </c>
      <c r="F809" s="181">
        <f>'приложение № 6'!G351</f>
        <v>9530598</v>
      </c>
    </row>
    <row r="810" spans="1:6" ht="19.5" customHeight="1">
      <c r="A810" s="61" t="s">
        <v>276</v>
      </c>
      <c r="B810" s="62" t="s">
        <v>123</v>
      </c>
      <c r="C810" s="62" t="s">
        <v>90</v>
      </c>
      <c r="D810" s="62" t="s">
        <v>87</v>
      </c>
      <c r="E810" s="64" t="s">
        <v>275</v>
      </c>
      <c r="F810" s="181">
        <f>F811</f>
        <v>1254002</v>
      </c>
    </row>
    <row r="811" spans="1:6" ht="19.5" customHeight="1">
      <c r="A811" s="39" t="s">
        <v>29</v>
      </c>
      <c r="B811" s="62" t="s">
        <v>123</v>
      </c>
      <c r="C811" s="62" t="s">
        <v>90</v>
      </c>
      <c r="D811" s="62" t="s">
        <v>87</v>
      </c>
      <c r="E811" s="64" t="s">
        <v>28</v>
      </c>
      <c r="F811" s="181">
        <f>'приложение № 6'!G353</f>
        <v>1254002</v>
      </c>
    </row>
    <row r="812" spans="1:6" ht="18.75">
      <c r="A812" s="76" t="s">
        <v>279</v>
      </c>
      <c r="B812" s="62" t="s">
        <v>123</v>
      </c>
      <c r="C812" s="62" t="s">
        <v>90</v>
      </c>
      <c r="D812" s="62" t="s">
        <v>87</v>
      </c>
      <c r="E812" s="64" t="s">
        <v>280</v>
      </c>
      <c r="F812" s="181">
        <f>F813</f>
        <v>5000</v>
      </c>
    </row>
    <row r="813" spans="1:6" ht="18.75">
      <c r="A813" s="76" t="s">
        <v>282</v>
      </c>
      <c r="B813" s="62" t="s">
        <v>123</v>
      </c>
      <c r="C813" s="62" t="s">
        <v>90</v>
      </c>
      <c r="D813" s="62" t="s">
        <v>87</v>
      </c>
      <c r="E813" s="64" t="s">
        <v>281</v>
      </c>
      <c r="F813" s="181">
        <f>'приложение № 6'!G355</f>
        <v>5000</v>
      </c>
    </row>
    <row r="814" spans="1:6" ht="37.5">
      <c r="A814" s="16" t="s">
        <v>473</v>
      </c>
      <c r="B814" s="11" t="s">
        <v>123</v>
      </c>
      <c r="C814" s="11" t="s">
        <v>90</v>
      </c>
      <c r="D814" s="13" t="s">
        <v>510</v>
      </c>
      <c r="E814" s="17" t="s">
        <v>98</v>
      </c>
      <c r="F814" s="181">
        <f>F815</f>
        <v>3032600</v>
      </c>
    </row>
    <row r="815" spans="1:6" ht="112.5">
      <c r="A815" s="49" t="s">
        <v>479</v>
      </c>
      <c r="B815" s="11" t="s">
        <v>123</v>
      </c>
      <c r="C815" s="11" t="s">
        <v>90</v>
      </c>
      <c r="D815" s="13" t="s">
        <v>511</v>
      </c>
      <c r="E815" s="17" t="s">
        <v>98</v>
      </c>
      <c r="F815" s="181">
        <f>F816</f>
        <v>3032600</v>
      </c>
    </row>
    <row r="816" spans="1:6" ht="18.75">
      <c r="A816" s="12" t="s">
        <v>517</v>
      </c>
      <c r="B816" s="11" t="s">
        <v>123</v>
      </c>
      <c r="C816" s="11" t="s">
        <v>90</v>
      </c>
      <c r="D816" s="13" t="s">
        <v>518</v>
      </c>
      <c r="E816" s="17" t="s">
        <v>98</v>
      </c>
      <c r="F816" s="181">
        <f>F817+F819</f>
        <v>3032600</v>
      </c>
    </row>
    <row r="817" spans="1:6" ht="56.25">
      <c r="A817" s="38" t="s">
        <v>299</v>
      </c>
      <c r="B817" s="11" t="s">
        <v>123</v>
      </c>
      <c r="C817" s="11" t="s">
        <v>90</v>
      </c>
      <c r="D817" s="13" t="s">
        <v>518</v>
      </c>
      <c r="E817" s="13" t="s">
        <v>274</v>
      </c>
      <c r="F817" s="181">
        <f>F818</f>
        <v>2702300</v>
      </c>
    </row>
    <row r="818" spans="1:6" ht="37.5">
      <c r="A818" s="39" t="s">
        <v>29</v>
      </c>
      <c r="B818" s="11" t="s">
        <v>123</v>
      </c>
      <c r="C818" s="11" t="s">
        <v>90</v>
      </c>
      <c r="D818" s="13" t="s">
        <v>518</v>
      </c>
      <c r="E818" s="13" t="s">
        <v>31</v>
      </c>
      <c r="F818" s="181">
        <f>'приложение № 6'!G360</f>
        <v>2702300</v>
      </c>
    </row>
    <row r="819" spans="1:6" ht="18.75">
      <c r="A819" s="12" t="s">
        <v>276</v>
      </c>
      <c r="B819" s="11" t="s">
        <v>123</v>
      </c>
      <c r="C819" s="11" t="s">
        <v>90</v>
      </c>
      <c r="D819" s="13" t="s">
        <v>518</v>
      </c>
      <c r="E819" s="11" t="s">
        <v>275</v>
      </c>
      <c r="F819" s="181">
        <f>F820</f>
        <v>330300</v>
      </c>
    </row>
    <row r="820" spans="1:6" ht="37.5">
      <c r="A820" s="39" t="s">
        <v>29</v>
      </c>
      <c r="B820" s="11" t="s">
        <v>123</v>
      </c>
      <c r="C820" s="11" t="s">
        <v>90</v>
      </c>
      <c r="D820" s="13" t="s">
        <v>518</v>
      </c>
      <c r="E820" s="8" t="s">
        <v>28</v>
      </c>
      <c r="F820" s="181">
        <f>'приложение № 6'!G362</f>
        <v>330300</v>
      </c>
    </row>
    <row r="821" spans="1:6" ht="18.75">
      <c r="A821" s="65" t="s">
        <v>284</v>
      </c>
      <c r="B821" s="62" t="s">
        <v>123</v>
      </c>
      <c r="C821" s="62" t="s">
        <v>90</v>
      </c>
      <c r="D821" s="64" t="s">
        <v>118</v>
      </c>
      <c r="E821" s="70" t="s">
        <v>98</v>
      </c>
      <c r="F821" s="63">
        <f>F822+F825</f>
        <v>23188385</v>
      </c>
    </row>
    <row r="822" spans="1:6" ht="37.5">
      <c r="A822" s="65" t="s">
        <v>70</v>
      </c>
      <c r="B822" s="62" t="s">
        <v>123</v>
      </c>
      <c r="C822" s="62" t="s">
        <v>90</v>
      </c>
      <c r="D822" s="64" t="s">
        <v>216</v>
      </c>
      <c r="E822" s="70" t="s">
        <v>98</v>
      </c>
      <c r="F822" s="63">
        <f>F823</f>
        <v>30500</v>
      </c>
    </row>
    <row r="823" spans="1:6" ht="18.75">
      <c r="A823" s="65" t="s">
        <v>276</v>
      </c>
      <c r="B823" s="62" t="s">
        <v>123</v>
      </c>
      <c r="C823" s="62" t="s">
        <v>90</v>
      </c>
      <c r="D823" s="64" t="s">
        <v>216</v>
      </c>
      <c r="E823" s="70" t="s">
        <v>275</v>
      </c>
      <c r="F823" s="63">
        <f>F824</f>
        <v>30500</v>
      </c>
    </row>
    <row r="824" spans="1:6" ht="37.5">
      <c r="A824" s="39" t="s">
        <v>29</v>
      </c>
      <c r="B824" s="62" t="s">
        <v>123</v>
      </c>
      <c r="C824" s="62" t="s">
        <v>90</v>
      </c>
      <c r="D824" s="64" t="s">
        <v>216</v>
      </c>
      <c r="E824" s="70" t="s">
        <v>28</v>
      </c>
      <c r="F824" s="63">
        <f>'приложение № 6'!G366</f>
        <v>30500</v>
      </c>
    </row>
    <row r="825" spans="1:6" ht="37.5">
      <c r="A825" s="61" t="s">
        <v>76</v>
      </c>
      <c r="B825" s="62" t="s">
        <v>123</v>
      </c>
      <c r="C825" s="62" t="s">
        <v>90</v>
      </c>
      <c r="D825" s="64" t="s">
        <v>222</v>
      </c>
      <c r="E825" s="70" t="s">
        <v>98</v>
      </c>
      <c r="F825" s="63">
        <f>F826+F828+F830+F832+F836</f>
        <v>23157885</v>
      </c>
    </row>
    <row r="826" spans="1:6" ht="18.75">
      <c r="A826" s="65" t="s">
        <v>276</v>
      </c>
      <c r="B826" s="62" t="s">
        <v>123</v>
      </c>
      <c r="C826" s="62" t="s">
        <v>90</v>
      </c>
      <c r="D826" s="64" t="s">
        <v>222</v>
      </c>
      <c r="E826" s="70" t="s">
        <v>275</v>
      </c>
      <c r="F826" s="63">
        <f>F827</f>
        <v>231898</v>
      </c>
    </row>
    <row r="827" spans="1:6" ht="37.5">
      <c r="A827" s="39" t="s">
        <v>29</v>
      </c>
      <c r="B827" s="62" t="s">
        <v>123</v>
      </c>
      <c r="C827" s="62" t="s">
        <v>90</v>
      </c>
      <c r="D827" s="64" t="s">
        <v>222</v>
      </c>
      <c r="E827" s="70" t="s">
        <v>28</v>
      </c>
      <c r="F827" s="63">
        <f>'приложение № 6'!G369</f>
        <v>231898</v>
      </c>
    </row>
    <row r="828" spans="1:6" ht="18.75">
      <c r="A828" s="65" t="s">
        <v>311</v>
      </c>
      <c r="B828" s="62" t="s">
        <v>123</v>
      </c>
      <c r="C828" s="62" t="s">
        <v>90</v>
      </c>
      <c r="D828" s="64" t="s">
        <v>222</v>
      </c>
      <c r="E828" s="70" t="s">
        <v>312</v>
      </c>
      <c r="F828" s="63">
        <f>F829</f>
        <v>15989620</v>
      </c>
    </row>
    <row r="829" spans="1:6" ht="18.75">
      <c r="A829" s="65" t="s">
        <v>315</v>
      </c>
      <c r="B829" s="62" t="s">
        <v>123</v>
      </c>
      <c r="C829" s="62" t="s">
        <v>90</v>
      </c>
      <c r="D829" s="64" t="s">
        <v>222</v>
      </c>
      <c r="E829" s="70" t="s">
        <v>316</v>
      </c>
      <c r="F829" s="63">
        <f>'приложение № 6'!G371</f>
        <v>15989620</v>
      </c>
    </row>
    <row r="830" spans="1:6" ht="37.5">
      <c r="A830" s="65" t="s">
        <v>278</v>
      </c>
      <c r="B830" s="62" t="s">
        <v>123</v>
      </c>
      <c r="C830" s="62" t="s">
        <v>90</v>
      </c>
      <c r="D830" s="64" t="s">
        <v>222</v>
      </c>
      <c r="E830" s="70" t="s">
        <v>277</v>
      </c>
      <c r="F830" s="63">
        <f>F831</f>
        <v>982926</v>
      </c>
    </row>
    <row r="831" spans="1:6" ht="18.75">
      <c r="A831" s="1" t="s">
        <v>55</v>
      </c>
      <c r="B831" s="62" t="s">
        <v>123</v>
      </c>
      <c r="C831" s="62" t="s">
        <v>90</v>
      </c>
      <c r="D831" s="64" t="s">
        <v>222</v>
      </c>
      <c r="E831" s="70" t="s">
        <v>54</v>
      </c>
      <c r="F831" s="63">
        <f>'приложение № 6'!G373</f>
        <v>982926</v>
      </c>
    </row>
    <row r="832" spans="1:6" ht="37.5">
      <c r="A832" s="61" t="s">
        <v>73</v>
      </c>
      <c r="B832" s="62" t="s">
        <v>123</v>
      </c>
      <c r="C832" s="62" t="s">
        <v>90</v>
      </c>
      <c r="D832" s="64" t="s">
        <v>222</v>
      </c>
      <c r="E832" s="70" t="s">
        <v>283</v>
      </c>
      <c r="F832" s="63">
        <f>F833+F835</f>
        <v>5806010</v>
      </c>
    </row>
    <row r="833" spans="1:6" ht="18.75">
      <c r="A833" s="61" t="s">
        <v>74</v>
      </c>
      <c r="B833" s="62" t="s">
        <v>123</v>
      </c>
      <c r="C833" s="62" t="s">
        <v>90</v>
      </c>
      <c r="D833" s="64" t="s">
        <v>222</v>
      </c>
      <c r="E833" s="70" t="s">
        <v>71</v>
      </c>
      <c r="F833" s="63">
        <f>F834</f>
        <v>1733647</v>
      </c>
    </row>
    <row r="834" spans="1:6" ht="56.25">
      <c r="A834" s="61" t="s">
        <v>75</v>
      </c>
      <c r="B834" s="62" t="s">
        <v>123</v>
      </c>
      <c r="C834" s="62" t="s">
        <v>90</v>
      </c>
      <c r="D834" s="64" t="s">
        <v>222</v>
      </c>
      <c r="E834" s="70" t="s">
        <v>72</v>
      </c>
      <c r="F834" s="63">
        <f>'приложение № 6'!G376</f>
        <v>1733647</v>
      </c>
    </row>
    <row r="835" spans="1:6" ht="37.5">
      <c r="A835" s="65" t="s">
        <v>322</v>
      </c>
      <c r="B835" s="62" t="s">
        <v>123</v>
      </c>
      <c r="C835" s="62" t="s">
        <v>90</v>
      </c>
      <c r="D835" s="64" t="s">
        <v>222</v>
      </c>
      <c r="E835" s="70">
        <v>630</v>
      </c>
      <c r="F835" s="63">
        <f>'приложение № 6'!G377</f>
        <v>4072363</v>
      </c>
    </row>
    <row r="836" spans="1:6" ht="18.75">
      <c r="A836" s="76" t="s">
        <v>279</v>
      </c>
      <c r="B836" s="62" t="s">
        <v>123</v>
      </c>
      <c r="C836" s="62" t="s">
        <v>90</v>
      </c>
      <c r="D836" s="64" t="s">
        <v>222</v>
      </c>
      <c r="E836" s="70">
        <v>800</v>
      </c>
      <c r="F836" s="63">
        <f>F837</f>
        <v>147431</v>
      </c>
    </row>
    <row r="837" spans="1:6" ht="37.5">
      <c r="A837" s="65" t="s">
        <v>66</v>
      </c>
      <c r="B837" s="62" t="s">
        <v>123</v>
      </c>
      <c r="C837" s="62" t="s">
        <v>90</v>
      </c>
      <c r="D837" s="64" t="s">
        <v>222</v>
      </c>
      <c r="E837" s="70">
        <v>810</v>
      </c>
      <c r="F837" s="63">
        <f>'приложение № 6'!G379</f>
        <v>147431</v>
      </c>
    </row>
    <row r="838" spans="1:6" ht="18.75">
      <c r="A838" s="39" t="s">
        <v>15</v>
      </c>
      <c r="B838" s="11" t="s">
        <v>123</v>
      </c>
      <c r="C838" s="11" t="s">
        <v>90</v>
      </c>
      <c r="D838" s="11" t="s">
        <v>17</v>
      </c>
      <c r="E838" s="13" t="s">
        <v>98</v>
      </c>
      <c r="F838" s="179">
        <f>F839</f>
        <v>38700</v>
      </c>
    </row>
    <row r="839" spans="1:6" ht="18.75">
      <c r="A839" s="39" t="s">
        <v>23</v>
      </c>
      <c r="B839" s="11" t="s">
        <v>123</v>
      </c>
      <c r="C839" s="11" t="s">
        <v>90</v>
      </c>
      <c r="D839" s="11" t="s">
        <v>18</v>
      </c>
      <c r="E839" s="13" t="s">
        <v>98</v>
      </c>
      <c r="F839" s="179">
        <f>F840+F842</f>
        <v>38700</v>
      </c>
    </row>
    <row r="840" spans="1:6" ht="56.25">
      <c r="A840" s="12" t="s">
        <v>299</v>
      </c>
      <c r="B840" s="11" t="s">
        <v>123</v>
      </c>
      <c r="C840" s="11" t="s">
        <v>90</v>
      </c>
      <c r="D840" s="11" t="s">
        <v>18</v>
      </c>
      <c r="E840" s="17" t="s">
        <v>274</v>
      </c>
      <c r="F840" s="179">
        <f>F841</f>
        <v>5700</v>
      </c>
    </row>
    <row r="841" spans="1:6" ht="18.75">
      <c r="A841" s="38" t="s">
        <v>30</v>
      </c>
      <c r="B841" s="11" t="s">
        <v>123</v>
      </c>
      <c r="C841" s="11" t="s">
        <v>90</v>
      </c>
      <c r="D841" s="11" t="s">
        <v>18</v>
      </c>
      <c r="E841" s="17" t="s">
        <v>31</v>
      </c>
      <c r="F841" s="179">
        <f>'приложение № 6'!G383</f>
        <v>5700</v>
      </c>
    </row>
    <row r="842" spans="1:6" ht="18.75">
      <c r="A842" s="1" t="s">
        <v>276</v>
      </c>
      <c r="B842" s="11" t="s">
        <v>123</v>
      </c>
      <c r="C842" s="11" t="s">
        <v>90</v>
      </c>
      <c r="D842" s="11" t="s">
        <v>18</v>
      </c>
      <c r="E842" s="17" t="s">
        <v>275</v>
      </c>
      <c r="F842" s="179">
        <f>F843</f>
        <v>33000</v>
      </c>
    </row>
    <row r="843" spans="1:6" ht="37.5">
      <c r="A843" s="39" t="s">
        <v>29</v>
      </c>
      <c r="B843" s="11" t="s">
        <v>123</v>
      </c>
      <c r="C843" s="11" t="s">
        <v>90</v>
      </c>
      <c r="D843" s="11" t="s">
        <v>18</v>
      </c>
      <c r="E843" s="17" t="s">
        <v>28</v>
      </c>
      <c r="F843" s="179">
        <f>'приложение № 6'!G385</f>
        <v>33000</v>
      </c>
    </row>
    <row r="844" spans="1:6" ht="37.5">
      <c r="A844" s="61" t="s">
        <v>247</v>
      </c>
      <c r="B844" s="64" t="s">
        <v>123</v>
      </c>
      <c r="C844" s="64" t="s">
        <v>90</v>
      </c>
      <c r="D844" s="64" t="s">
        <v>248</v>
      </c>
      <c r="E844" s="64" t="s">
        <v>98</v>
      </c>
      <c r="F844" s="63">
        <f>F845</f>
        <v>5671105</v>
      </c>
    </row>
    <row r="845" spans="1:6" ht="37.5">
      <c r="A845" s="61" t="s">
        <v>73</v>
      </c>
      <c r="B845" s="64" t="s">
        <v>123</v>
      </c>
      <c r="C845" s="64" t="s">
        <v>90</v>
      </c>
      <c r="D845" s="64" t="s">
        <v>248</v>
      </c>
      <c r="E845" s="64" t="s">
        <v>283</v>
      </c>
      <c r="F845" s="63">
        <f>F846</f>
        <v>5671105</v>
      </c>
    </row>
    <row r="846" spans="1:6" ht="18.75">
      <c r="A846" s="61" t="s">
        <v>289</v>
      </c>
      <c r="B846" s="64" t="s">
        <v>123</v>
      </c>
      <c r="C846" s="64" t="s">
        <v>90</v>
      </c>
      <c r="D846" s="64" t="s">
        <v>248</v>
      </c>
      <c r="E846" s="64" t="s">
        <v>285</v>
      </c>
      <c r="F846" s="63">
        <f>F847</f>
        <v>5671105</v>
      </c>
    </row>
    <row r="847" spans="1:6" ht="56.25">
      <c r="A847" s="61" t="s">
        <v>290</v>
      </c>
      <c r="B847" s="64" t="s">
        <v>123</v>
      </c>
      <c r="C847" s="64" t="s">
        <v>90</v>
      </c>
      <c r="D847" s="64" t="s">
        <v>248</v>
      </c>
      <c r="E847" s="64" t="s">
        <v>286</v>
      </c>
      <c r="F847" s="63">
        <f>'приложение № 6'!G675</f>
        <v>5671105</v>
      </c>
    </row>
    <row r="848" spans="1:9" s="237" customFormat="1" ht="18.75">
      <c r="A848" s="25" t="s">
        <v>218</v>
      </c>
      <c r="B848" s="24" t="s">
        <v>205</v>
      </c>
      <c r="C848" s="24" t="s">
        <v>96</v>
      </c>
      <c r="D848" s="24" t="s">
        <v>97</v>
      </c>
      <c r="E848" s="24" t="s">
        <v>98</v>
      </c>
      <c r="F848" s="182">
        <f>F849+F864+F870</f>
        <v>67506060</v>
      </c>
      <c r="I848" s="238"/>
    </row>
    <row r="849" spans="1:6" ht="18.75">
      <c r="A849" s="61" t="s">
        <v>219</v>
      </c>
      <c r="B849" s="62" t="s">
        <v>205</v>
      </c>
      <c r="C849" s="62" t="s">
        <v>89</v>
      </c>
      <c r="D849" s="62" t="s">
        <v>97</v>
      </c>
      <c r="E849" s="62" t="s">
        <v>98</v>
      </c>
      <c r="F849" s="177">
        <f>F850+F859</f>
        <v>60028831</v>
      </c>
    </row>
    <row r="850" spans="1:6" ht="18.75">
      <c r="A850" s="65" t="s">
        <v>172</v>
      </c>
      <c r="B850" s="62" t="s">
        <v>205</v>
      </c>
      <c r="C850" s="62" t="s">
        <v>89</v>
      </c>
      <c r="D850" s="64" t="s">
        <v>392</v>
      </c>
      <c r="E850" s="64" t="s">
        <v>98</v>
      </c>
      <c r="F850" s="177">
        <f>F851</f>
        <v>59622031</v>
      </c>
    </row>
    <row r="851" spans="1:6" ht="18.75">
      <c r="A851" s="65" t="s">
        <v>133</v>
      </c>
      <c r="B851" s="62" t="s">
        <v>205</v>
      </c>
      <c r="C851" s="62" t="s">
        <v>89</v>
      </c>
      <c r="D851" s="64" t="s">
        <v>173</v>
      </c>
      <c r="E851" s="64" t="s">
        <v>98</v>
      </c>
      <c r="F851" s="177">
        <f>F852+F855</f>
        <v>59622031</v>
      </c>
    </row>
    <row r="852" spans="1:6" ht="37.5">
      <c r="A852" s="61" t="s">
        <v>73</v>
      </c>
      <c r="B852" s="62" t="s">
        <v>205</v>
      </c>
      <c r="C852" s="62" t="s">
        <v>89</v>
      </c>
      <c r="D852" s="64" t="s">
        <v>173</v>
      </c>
      <c r="E852" s="62" t="s">
        <v>283</v>
      </c>
      <c r="F852" s="177">
        <f>F853</f>
        <v>49133687</v>
      </c>
    </row>
    <row r="853" spans="1:6" ht="18.75">
      <c r="A853" s="67" t="s">
        <v>74</v>
      </c>
      <c r="B853" s="62" t="s">
        <v>205</v>
      </c>
      <c r="C853" s="62" t="s">
        <v>89</v>
      </c>
      <c r="D853" s="64" t="s">
        <v>173</v>
      </c>
      <c r="E853" s="62" t="s">
        <v>71</v>
      </c>
      <c r="F853" s="177">
        <f>F854</f>
        <v>49133687</v>
      </c>
    </row>
    <row r="854" spans="1:6" ht="56.25">
      <c r="A854" s="35" t="s">
        <v>75</v>
      </c>
      <c r="B854" s="62" t="s">
        <v>205</v>
      </c>
      <c r="C854" s="62" t="s">
        <v>89</v>
      </c>
      <c r="D854" s="64" t="s">
        <v>173</v>
      </c>
      <c r="E854" s="62" t="s">
        <v>72</v>
      </c>
      <c r="F854" s="177">
        <f>'приложение № 6'!G145</f>
        <v>49133687</v>
      </c>
    </row>
    <row r="855" spans="1:6" ht="75">
      <c r="A855" s="22" t="s">
        <v>53</v>
      </c>
      <c r="B855" s="62" t="s">
        <v>205</v>
      </c>
      <c r="C855" s="62" t="s">
        <v>89</v>
      </c>
      <c r="D855" s="64" t="s">
        <v>253</v>
      </c>
      <c r="E855" s="64" t="s">
        <v>98</v>
      </c>
      <c r="F855" s="177">
        <f>F856</f>
        <v>10488344</v>
      </c>
    </row>
    <row r="856" spans="1:6" ht="37.5">
      <c r="A856" s="61" t="s">
        <v>73</v>
      </c>
      <c r="B856" s="62" t="s">
        <v>205</v>
      </c>
      <c r="C856" s="62" t="s">
        <v>89</v>
      </c>
      <c r="D856" s="64" t="s">
        <v>253</v>
      </c>
      <c r="E856" s="62" t="s">
        <v>283</v>
      </c>
      <c r="F856" s="177">
        <f>F857</f>
        <v>10488344</v>
      </c>
    </row>
    <row r="857" spans="1:6" ht="18.75">
      <c r="A857" s="67" t="s">
        <v>74</v>
      </c>
      <c r="B857" s="62" t="s">
        <v>205</v>
      </c>
      <c r="C857" s="62" t="s">
        <v>89</v>
      </c>
      <c r="D857" s="64" t="s">
        <v>253</v>
      </c>
      <c r="E857" s="62" t="s">
        <v>71</v>
      </c>
      <c r="F857" s="177">
        <f>F858</f>
        <v>10488344</v>
      </c>
    </row>
    <row r="858" spans="1:6" ht="56.25">
      <c r="A858" s="35" t="s">
        <v>75</v>
      </c>
      <c r="B858" s="62" t="s">
        <v>205</v>
      </c>
      <c r="C858" s="62" t="s">
        <v>89</v>
      </c>
      <c r="D858" s="64" t="s">
        <v>253</v>
      </c>
      <c r="E858" s="62" t="s">
        <v>72</v>
      </c>
      <c r="F858" s="177">
        <f>'приложение № 6'!G149</f>
        <v>10488344</v>
      </c>
    </row>
    <row r="859" spans="1:6" ht="18.75">
      <c r="A859" s="65" t="s">
        <v>284</v>
      </c>
      <c r="B859" s="62" t="s">
        <v>205</v>
      </c>
      <c r="C859" s="62" t="s">
        <v>89</v>
      </c>
      <c r="D859" s="62" t="s">
        <v>118</v>
      </c>
      <c r="E859" s="64" t="s">
        <v>98</v>
      </c>
      <c r="F859" s="63">
        <f>F860</f>
        <v>406800</v>
      </c>
    </row>
    <row r="860" spans="1:6" ht="18.75">
      <c r="A860" s="65" t="s">
        <v>303</v>
      </c>
      <c r="B860" s="64" t="s">
        <v>205</v>
      </c>
      <c r="C860" s="64" t="s">
        <v>89</v>
      </c>
      <c r="D860" s="62" t="s">
        <v>224</v>
      </c>
      <c r="E860" s="64" t="s">
        <v>98</v>
      </c>
      <c r="F860" s="63">
        <f>F861</f>
        <v>406800</v>
      </c>
    </row>
    <row r="861" spans="1:6" ht="37.5">
      <c r="A861" s="61" t="s">
        <v>73</v>
      </c>
      <c r="B861" s="64" t="s">
        <v>205</v>
      </c>
      <c r="C861" s="64" t="s">
        <v>89</v>
      </c>
      <c r="D861" s="62" t="s">
        <v>224</v>
      </c>
      <c r="E861" s="64" t="s">
        <v>283</v>
      </c>
      <c r="F861" s="63">
        <f>F862</f>
        <v>406800</v>
      </c>
    </row>
    <row r="862" spans="1:6" ht="18.75">
      <c r="A862" s="61" t="s">
        <v>74</v>
      </c>
      <c r="B862" s="64" t="s">
        <v>205</v>
      </c>
      <c r="C862" s="64" t="s">
        <v>89</v>
      </c>
      <c r="D862" s="62" t="s">
        <v>224</v>
      </c>
      <c r="E862" s="64" t="s">
        <v>71</v>
      </c>
      <c r="F862" s="63">
        <f>F863</f>
        <v>406800</v>
      </c>
    </row>
    <row r="863" spans="1:6" ht="37.5" customHeight="1">
      <c r="A863" s="61" t="s">
        <v>288</v>
      </c>
      <c r="B863" s="64" t="s">
        <v>205</v>
      </c>
      <c r="C863" s="64" t="s">
        <v>89</v>
      </c>
      <c r="D863" s="62" t="s">
        <v>224</v>
      </c>
      <c r="E863" s="64" t="s">
        <v>77</v>
      </c>
      <c r="F863" s="63">
        <f>'приложение № 6'!G154</f>
        <v>406800</v>
      </c>
    </row>
    <row r="864" spans="1:6" ht="18.75" customHeight="1">
      <c r="A864" s="61" t="s">
        <v>221</v>
      </c>
      <c r="B864" s="62" t="s">
        <v>205</v>
      </c>
      <c r="C864" s="62" t="s">
        <v>101</v>
      </c>
      <c r="D864" s="62" t="s">
        <v>97</v>
      </c>
      <c r="E864" s="62" t="s">
        <v>98</v>
      </c>
      <c r="F864" s="177">
        <f>F865</f>
        <v>999505</v>
      </c>
    </row>
    <row r="865" spans="1:6" ht="18.75">
      <c r="A865" s="65" t="s">
        <v>174</v>
      </c>
      <c r="B865" s="62" t="s">
        <v>205</v>
      </c>
      <c r="C865" s="62" t="s">
        <v>101</v>
      </c>
      <c r="D865" s="64" t="s">
        <v>393</v>
      </c>
      <c r="E865" s="64" t="s">
        <v>98</v>
      </c>
      <c r="F865" s="177">
        <f>F866</f>
        <v>999505</v>
      </c>
    </row>
    <row r="866" spans="1:6" ht="18.75">
      <c r="A866" s="65" t="s">
        <v>175</v>
      </c>
      <c r="B866" s="62" t="s">
        <v>205</v>
      </c>
      <c r="C866" s="62" t="s">
        <v>101</v>
      </c>
      <c r="D866" s="64" t="s">
        <v>176</v>
      </c>
      <c r="E866" s="64" t="s">
        <v>98</v>
      </c>
      <c r="F866" s="177">
        <f>F867</f>
        <v>999505</v>
      </c>
    </row>
    <row r="867" spans="1:6" ht="37.5">
      <c r="A867" s="61" t="s">
        <v>73</v>
      </c>
      <c r="B867" s="62" t="s">
        <v>205</v>
      </c>
      <c r="C867" s="62" t="s">
        <v>101</v>
      </c>
      <c r="D867" s="64" t="s">
        <v>176</v>
      </c>
      <c r="E867" s="62" t="s">
        <v>283</v>
      </c>
      <c r="F867" s="177">
        <f>F868</f>
        <v>999505</v>
      </c>
    </row>
    <row r="868" spans="1:6" ht="18.75">
      <c r="A868" s="67" t="s">
        <v>74</v>
      </c>
      <c r="B868" s="62" t="s">
        <v>205</v>
      </c>
      <c r="C868" s="62" t="s">
        <v>101</v>
      </c>
      <c r="D868" s="64" t="s">
        <v>176</v>
      </c>
      <c r="E868" s="62" t="s">
        <v>71</v>
      </c>
      <c r="F868" s="177">
        <f>F869</f>
        <v>999505</v>
      </c>
    </row>
    <row r="869" spans="1:6" ht="56.25">
      <c r="A869" s="35" t="s">
        <v>75</v>
      </c>
      <c r="B869" s="62" t="s">
        <v>205</v>
      </c>
      <c r="C869" s="62" t="s">
        <v>101</v>
      </c>
      <c r="D869" s="64" t="s">
        <v>176</v>
      </c>
      <c r="E869" s="62" t="s">
        <v>72</v>
      </c>
      <c r="F869" s="177">
        <f>'приложение № 6'!G160</f>
        <v>999505</v>
      </c>
    </row>
    <row r="870" spans="1:6" ht="18.75">
      <c r="A870" s="65" t="s">
        <v>220</v>
      </c>
      <c r="B870" s="64" t="s">
        <v>205</v>
      </c>
      <c r="C870" s="64" t="s">
        <v>119</v>
      </c>
      <c r="D870" s="64" t="s">
        <v>97</v>
      </c>
      <c r="E870" s="64" t="s">
        <v>98</v>
      </c>
      <c r="F870" s="177">
        <f>F871+F881+F885</f>
        <v>6477724</v>
      </c>
    </row>
    <row r="871" spans="1:6" ht="37.5">
      <c r="A871" s="65" t="s">
        <v>102</v>
      </c>
      <c r="B871" s="64" t="s">
        <v>205</v>
      </c>
      <c r="C871" s="64" t="s">
        <v>119</v>
      </c>
      <c r="D871" s="64" t="s">
        <v>171</v>
      </c>
      <c r="E871" s="64" t="s">
        <v>98</v>
      </c>
      <c r="F871" s="177">
        <f>F872</f>
        <v>6365344</v>
      </c>
    </row>
    <row r="872" spans="1:6" ht="18.75">
      <c r="A872" s="61" t="s">
        <v>88</v>
      </c>
      <c r="B872" s="64" t="s">
        <v>205</v>
      </c>
      <c r="C872" s="64" t="s">
        <v>119</v>
      </c>
      <c r="D872" s="64" t="s">
        <v>108</v>
      </c>
      <c r="E872" s="64" t="s">
        <v>98</v>
      </c>
      <c r="F872" s="177">
        <f>F873+F878</f>
        <v>6365344</v>
      </c>
    </row>
    <row r="873" spans="1:6" ht="18.75">
      <c r="A873" s="61" t="s">
        <v>211</v>
      </c>
      <c r="B873" s="64" t="s">
        <v>205</v>
      </c>
      <c r="C873" s="64" t="s">
        <v>119</v>
      </c>
      <c r="D873" s="62" t="s">
        <v>368</v>
      </c>
      <c r="E873" s="64" t="s">
        <v>98</v>
      </c>
      <c r="F873" s="177">
        <f>F874+F876</f>
        <v>4672036</v>
      </c>
    </row>
    <row r="874" spans="1:6" ht="56.25">
      <c r="A874" s="35" t="s">
        <v>299</v>
      </c>
      <c r="B874" s="64" t="s">
        <v>205</v>
      </c>
      <c r="C874" s="64" t="s">
        <v>119</v>
      </c>
      <c r="D874" s="62" t="s">
        <v>368</v>
      </c>
      <c r="E874" s="64" t="s">
        <v>274</v>
      </c>
      <c r="F874" s="177">
        <f>F875</f>
        <v>4583002</v>
      </c>
    </row>
    <row r="875" spans="1:6" ht="18.75">
      <c r="A875" s="39" t="s">
        <v>30</v>
      </c>
      <c r="B875" s="64" t="s">
        <v>205</v>
      </c>
      <c r="C875" s="64" t="s">
        <v>119</v>
      </c>
      <c r="D875" s="62" t="s">
        <v>368</v>
      </c>
      <c r="E875" s="64" t="s">
        <v>31</v>
      </c>
      <c r="F875" s="177">
        <f>'приложение № 6'!G166</f>
        <v>4583002</v>
      </c>
    </row>
    <row r="876" spans="1:6" ht="18.75">
      <c r="A876" s="35" t="s">
        <v>276</v>
      </c>
      <c r="B876" s="64" t="s">
        <v>205</v>
      </c>
      <c r="C876" s="64" t="s">
        <v>119</v>
      </c>
      <c r="D876" s="62" t="s">
        <v>368</v>
      </c>
      <c r="E876" s="64" t="s">
        <v>275</v>
      </c>
      <c r="F876" s="177">
        <f>F877</f>
        <v>89034</v>
      </c>
    </row>
    <row r="877" spans="1:6" ht="37.5">
      <c r="A877" s="39" t="s">
        <v>29</v>
      </c>
      <c r="B877" s="64" t="s">
        <v>205</v>
      </c>
      <c r="C877" s="64" t="s">
        <v>119</v>
      </c>
      <c r="D877" s="62" t="s">
        <v>368</v>
      </c>
      <c r="E877" s="64" t="s">
        <v>28</v>
      </c>
      <c r="F877" s="177">
        <f>'приложение № 6'!G168</f>
        <v>89034</v>
      </c>
    </row>
    <row r="878" spans="1:6" ht="75">
      <c r="A878" s="22" t="s">
        <v>53</v>
      </c>
      <c r="B878" s="64" t="s">
        <v>205</v>
      </c>
      <c r="C878" s="64" t="s">
        <v>119</v>
      </c>
      <c r="D878" s="62" t="s">
        <v>257</v>
      </c>
      <c r="E878" s="64" t="s">
        <v>98</v>
      </c>
      <c r="F878" s="177">
        <f>F879</f>
        <v>1693308</v>
      </c>
    </row>
    <row r="879" spans="1:6" ht="56.25">
      <c r="A879" s="35" t="s">
        <v>299</v>
      </c>
      <c r="B879" s="64" t="s">
        <v>205</v>
      </c>
      <c r="C879" s="64" t="s">
        <v>119</v>
      </c>
      <c r="D879" s="62" t="s">
        <v>257</v>
      </c>
      <c r="E879" s="64" t="s">
        <v>274</v>
      </c>
      <c r="F879" s="177">
        <f>F880</f>
        <v>1693308</v>
      </c>
    </row>
    <row r="880" spans="1:6" ht="18.75">
      <c r="A880" s="39" t="s">
        <v>30</v>
      </c>
      <c r="B880" s="64" t="s">
        <v>205</v>
      </c>
      <c r="C880" s="64" t="s">
        <v>119</v>
      </c>
      <c r="D880" s="62" t="s">
        <v>257</v>
      </c>
      <c r="E880" s="64" t="s">
        <v>31</v>
      </c>
      <c r="F880" s="177">
        <f>'приложение № 6'!G171</f>
        <v>1693308</v>
      </c>
    </row>
    <row r="881" spans="1:6" ht="18.75">
      <c r="A881" s="65" t="s">
        <v>284</v>
      </c>
      <c r="B881" s="62" t="s">
        <v>205</v>
      </c>
      <c r="C881" s="62" t="s">
        <v>119</v>
      </c>
      <c r="D881" s="62" t="s">
        <v>118</v>
      </c>
      <c r="E881" s="64" t="s">
        <v>98</v>
      </c>
      <c r="F881" s="63">
        <f>F882</f>
        <v>3500</v>
      </c>
    </row>
    <row r="882" spans="1:6" ht="37.5">
      <c r="A882" s="65" t="s">
        <v>70</v>
      </c>
      <c r="B882" s="64" t="s">
        <v>205</v>
      </c>
      <c r="C882" s="64" t="s">
        <v>119</v>
      </c>
      <c r="D882" s="62" t="s">
        <v>216</v>
      </c>
      <c r="E882" s="64" t="s">
        <v>98</v>
      </c>
      <c r="F882" s="63">
        <f>F883</f>
        <v>3500</v>
      </c>
    </row>
    <row r="883" spans="1:6" ht="18.75">
      <c r="A883" s="65" t="s">
        <v>276</v>
      </c>
      <c r="B883" s="64" t="s">
        <v>205</v>
      </c>
      <c r="C883" s="64" t="s">
        <v>119</v>
      </c>
      <c r="D883" s="62" t="s">
        <v>216</v>
      </c>
      <c r="E883" s="64" t="s">
        <v>275</v>
      </c>
      <c r="F883" s="63">
        <f>F884</f>
        <v>3500</v>
      </c>
    </row>
    <row r="884" spans="1:6" ht="37.5">
      <c r="A884" s="39" t="s">
        <v>29</v>
      </c>
      <c r="B884" s="64" t="s">
        <v>205</v>
      </c>
      <c r="C884" s="64" t="s">
        <v>119</v>
      </c>
      <c r="D884" s="62" t="s">
        <v>216</v>
      </c>
      <c r="E884" s="64" t="s">
        <v>28</v>
      </c>
      <c r="F884" s="63">
        <f>'приложение № 6'!G175</f>
        <v>3500</v>
      </c>
    </row>
    <row r="885" spans="1:6" ht="18.75">
      <c r="A885" s="39" t="s">
        <v>15</v>
      </c>
      <c r="B885" s="13" t="s">
        <v>205</v>
      </c>
      <c r="C885" s="13" t="s">
        <v>119</v>
      </c>
      <c r="D885" s="11" t="s">
        <v>17</v>
      </c>
      <c r="E885" s="13" t="s">
        <v>98</v>
      </c>
      <c r="F885" s="179">
        <f>F886+F891</f>
        <v>108880</v>
      </c>
    </row>
    <row r="886" spans="1:6" ht="18.75">
      <c r="A886" s="39" t="s">
        <v>23</v>
      </c>
      <c r="B886" s="13" t="s">
        <v>205</v>
      </c>
      <c r="C886" s="13" t="s">
        <v>119</v>
      </c>
      <c r="D886" s="11" t="s">
        <v>18</v>
      </c>
      <c r="E886" s="13" t="s">
        <v>98</v>
      </c>
      <c r="F886" s="179">
        <f>F889+F887</f>
        <v>8080</v>
      </c>
    </row>
    <row r="887" spans="1:6" ht="56.25">
      <c r="A887" s="38" t="s">
        <v>299</v>
      </c>
      <c r="B887" s="13" t="s">
        <v>205</v>
      </c>
      <c r="C887" s="13" t="s">
        <v>119</v>
      </c>
      <c r="D887" s="11" t="s">
        <v>18</v>
      </c>
      <c r="E887" s="13" t="s">
        <v>274</v>
      </c>
      <c r="F887" s="179">
        <f>F888</f>
        <v>0</v>
      </c>
    </row>
    <row r="888" spans="1:6" ht="18.75">
      <c r="A888" s="39" t="s">
        <v>30</v>
      </c>
      <c r="B888" s="13" t="s">
        <v>205</v>
      </c>
      <c r="C888" s="13" t="s">
        <v>119</v>
      </c>
      <c r="D888" s="11" t="s">
        <v>18</v>
      </c>
      <c r="E888" s="13" t="s">
        <v>31</v>
      </c>
      <c r="F888" s="179">
        <f>'приложение № 6'!G179</f>
        <v>0</v>
      </c>
    </row>
    <row r="889" spans="1:6" ht="18.75">
      <c r="A889" s="39" t="s">
        <v>276</v>
      </c>
      <c r="B889" s="13" t="s">
        <v>205</v>
      </c>
      <c r="C889" s="13" t="s">
        <v>119</v>
      </c>
      <c r="D889" s="11" t="s">
        <v>18</v>
      </c>
      <c r="E889" s="13" t="s">
        <v>275</v>
      </c>
      <c r="F889" s="179">
        <f>F890</f>
        <v>8080</v>
      </c>
    </row>
    <row r="890" spans="1:6" ht="37.5">
      <c r="A890" s="39" t="s">
        <v>29</v>
      </c>
      <c r="B890" s="13" t="s">
        <v>205</v>
      </c>
      <c r="C890" s="13" t="s">
        <v>119</v>
      </c>
      <c r="D890" s="11" t="s">
        <v>18</v>
      </c>
      <c r="E890" s="13" t="s">
        <v>28</v>
      </c>
      <c r="F890" s="179">
        <f>'приложение № 6'!G181</f>
        <v>8080</v>
      </c>
    </row>
    <row r="891" spans="1:6" ht="37.5">
      <c r="A891" s="39" t="s">
        <v>24</v>
      </c>
      <c r="B891" s="13" t="s">
        <v>205</v>
      </c>
      <c r="C891" s="13" t="s">
        <v>119</v>
      </c>
      <c r="D891" s="11" t="s">
        <v>19</v>
      </c>
      <c r="E891" s="13" t="s">
        <v>98</v>
      </c>
      <c r="F891" s="179">
        <f>F892</f>
        <v>100800</v>
      </c>
    </row>
    <row r="892" spans="1:6" ht="18.75">
      <c r="A892" s="39" t="s">
        <v>276</v>
      </c>
      <c r="B892" s="13" t="s">
        <v>205</v>
      </c>
      <c r="C892" s="13" t="s">
        <v>119</v>
      </c>
      <c r="D892" s="11" t="s">
        <v>19</v>
      </c>
      <c r="E892" s="13" t="s">
        <v>275</v>
      </c>
      <c r="F892" s="63">
        <f>F893</f>
        <v>100800</v>
      </c>
    </row>
    <row r="893" spans="1:6" ht="37.5">
      <c r="A893" s="39" t="s">
        <v>29</v>
      </c>
      <c r="B893" s="13" t="s">
        <v>205</v>
      </c>
      <c r="C893" s="13" t="s">
        <v>119</v>
      </c>
      <c r="D893" s="11" t="s">
        <v>19</v>
      </c>
      <c r="E893" s="13" t="s">
        <v>28</v>
      </c>
      <c r="F893" s="63">
        <f>'приложение № 6'!G184</f>
        <v>100800</v>
      </c>
    </row>
    <row r="894" spans="1:6" s="237" customFormat="1" ht="24" customHeight="1">
      <c r="A894" s="25" t="s">
        <v>204</v>
      </c>
      <c r="B894" s="26" t="s">
        <v>227</v>
      </c>
      <c r="C894" s="26" t="s">
        <v>96</v>
      </c>
      <c r="D894" s="24" t="s">
        <v>97</v>
      </c>
      <c r="E894" s="26" t="s">
        <v>98</v>
      </c>
      <c r="F894" s="36">
        <f>F895</f>
        <v>17077231</v>
      </c>
    </row>
    <row r="895" spans="1:6" ht="18.75">
      <c r="A895" s="65" t="s">
        <v>228</v>
      </c>
      <c r="B895" s="64" t="s">
        <v>227</v>
      </c>
      <c r="C895" s="64" t="s">
        <v>89</v>
      </c>
      <c r="D895" s="62" t="s">
        <v>97</v>
      </c>
      <c r="E895" s="64" t="s">
        <v>98</v>
      </c>
      <c r="F895" s="63">
        <f>F896</f>
        <v>17077231</v>
      </c>
    </row>
    <row r="896" spans="1:6" ht="18.75">
      <c r="A896" s="65" t="s">
        <v>206</v>
      </c>
      <c r="B896" s="64" t="s">
        <v>227</v>
      </c>
      <c r="C896" s="64" t="s">
        <v>89</v>
      </c>
      <c r="D896" s="64" t="s">
        <v>207</v>
      </c>
      <c r="E896" s="64" t="s">
        <v>98</v>
      </c>
      <c r="F896" s="63">
        <f>F897</f>
        <v>17077231</v>
      </c>
    </row>
    <row r="897" spans="1:6" ht="18.75">
      <c r="A897" s="65" t="s">
        <v>208</v>
      </c>
      <c r="B897" s="64" t="s">
        <v>227</v>
      </c>
      <c r="C897" s="64" t="s">
        <v>89</v>
      </c>
      <c r="D897" s="64" t="s">
        <v>209</v>
      </c>
      <c r="E897" s="64" t="s">
        <v>98</v>
      </c>
      <c r="F897" s="63">
        <f>F898</f>
        <v>17077231</v>
      </c>
    </row>
    <row r="898" spans="1:6" ht="18.75">
      <c r="A898" s="65" t="s">
        <v>337</v>
      </c>
      <c r="B898" s="64" t="s">
        <v>227</v>
      </c>
      <c r="C898" s="64" t="s">
        <v>89</v>
      </c>
      <c r="D898" s="64" t="s">
        <v>209</v>
      </c>
      <c r="E898" s="64" t="s">
        <v>338</v>
      </c>
      <c r="F898" s="63">
        <f>F899</f>
        <v>17077231</v>
      </c>
    </row>
    <row r="899" spans="1:6" ht="18.75">
      <c r="A899" s="65" t="s">
        <v>339</v>
      </c>
      <c r="B899" s="64" t="s">
        <v>227</v>
      </c>
      <c r="C899" s="64" t="s">
        <v>89</v>
      </c>
      <c r="D899" s="64" t="s">
        <v>209</v>
      </c>
      <c r="E899" s="64" t="s">
        <v>340</v>
      </c>
      <c r="F899" s="63">
        <f>'приложение № 6'!G681+'приложение № 6'!G1050</f>
        <v>17077231</v>
      </c>
    </row>
    <row r="900" spans="1:6" s="237" customFormat="1" ht="33" customHeight="1">
      <c r="A900" s="25" t="s">
        <v>210</v>
      </c>
      <c r="B900" s="30"/>
      <c r="C900" s="31"/>
      <c r="D900" s="30"/>
      <c r="E900" s="30"/>
      <c r="F900" s="36">
        <f>F894+F632+F558+F378+F369+F285+F230+F179+F14+F848</f>
        <v>2067273971.0000002</v>
      </c>
    </row>
    <row r="901" spans="1:6" s="90" customFormat="1" ht="18.75">
      <c r="A901" s="90" t="s">
        <v>272</v>
      </c>
      <c r="C901" s="91"/>
      <c r="F901" s="92">
        <f>'приложение № 6'!G1051</f>
        <v>2067273971</v>
      </c>
    </row>
    <row r="902" spans="1:6" s="90" customFormat="1" ht="18.75">
      <c r="A902" s="90" t="s">
        <v>273</v>
      </c>
      <c r="C902" s="91"/>
      <c r="F902" s="92">
        <f>F900-F901</f>
        <v>0</v>
      </c>
    </row>
    <row r="903" ht="18.75">
      <c r="F903" s="81"/>
    </row>
    <row r="904" ht="18.75">
      <c r="F904" s="34"/>
    </row>
    <row r="907" ht="18.75">
      <c r="F907" s="18"/>
    </row>
  </sheetData>
  <sheetProtection/>
  <mergeCells count="8">
    <mergeCell ref="A7:F7"/>
    <mergeCell ref="F10:F12"/>
    <mergeCell ref="A10:A12"/>
    <mergeCell ref="B11:B12"/>
    <mergeCell ref="C11:C12"/>
    <mergeCell ref="B10:E10"/>
    <mergeCell ref="D11:D12"/>
    <mergeCell ref="E11:E12"/>
  </mergeCells>
  <printOptions/>
  <pageMargins left="0.7874015748031497" right="0" top="0.7874015748031497" bottom="0.3937007874015748" header="0.5118110236220472" footer="0.11811023622047245"/>
  <pageSetup fitToHeight="20" fitToWidth="1" horizontalDpi="600" verticalDpi="600" orientation="portrait" paperSize="9" scale="4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3"/>
  <sheetViews>
    <sheetView view="pageBreakPreview" zoomScale="75" zoomScaleSheetLayoutView="75" workbookViewId="0" topLeftCell="A1">
      <pane xSplit="7" ySplit="12" topLeftCell="H1177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J442" sqref="J442"/>
    </sheetView>
  </sheetViews>
  <sheetFormatPr defaultColWidth="9.140625" defaultRowHeight="12.75"/>
  <cols>
    <col min="1" max="1" width="47.28125" style="94" customWidth="1"/>
    <col min="2" max="2" width="26.8515625" style="95" customWidth="1"/>
    <col min="3" max="3" width="10.140625" style="96" customWidth="1"/>
    <col min="4" max="4" width="13.140625" style="95" customWidth="1"/>
    <col min="5" max="6" width="16.140625" style="95" customWidth="1"/>
    <col min="7" max="7" width="13.28125" style="95" customWidth="1"/>
    <col min="8" max="8" width="21.7109375" style="97" customWidth="1"/>
    <col min="9" max="9" width="18.7109375" style="291" customWidth="1"/>
    <col min="10" max="10" width="23.8515625" style="98" customWidth="1"/>
    <col min="11" max="11" width="20.421875" style="98" bestFit="1" customWidth="1"/>
    <col min="12" max="12" width="9.140625" style="98" customWidth="1"/>
    <col min="13" max="13" width="16.57421875" style="98" bestFit="1" customWidth="1"/>
    <col min="14" max="16384" width="9.140625" style="98" customWidth="1"/>
  </cols>
  <sheetData>
    <row r="1" ht="18.75">
      <c r="F1" s="100" t="s">
        <v>439</v>
      </c>
    </row>
    <row r="2" spans="1:6" ht="18.75">
      <c r="A2" s="99"/>
      <c r="F2" s="100" t="s">
        <v>260</v>
      </c>
    </row>
    <row r="3" spans="1:6" ht="18.75">
      <c r="A3" s="99"/>
      <c r="F3" s="100" t="s">
        <v>261</v>
      </c>
    </row>
    <row r="4" spans="1:6" ht="18.75">
      <c r="A4" s="99"/>
      <c r="F4" s="100" t="s">
        <v>262</v>
      </c>
    </row>
    <row r="5" ht="18.75">
      <c r="A5" s="99"/>
    </row>
    <row r="6" spans="1:8" ht="32.25" customHeight="1">
      <c r="A6" s="313" t="s">
        <v>446</v>
      </c>
      <c r="B6" s="313"/>
      <c r="C6" s="313"/>
      <c r="D6" s="313"/>
      <c r="E6" s="313"/>
      <c r="F6" s="313"/>
      <c r="G6" s="313"/>
      <c r="H6" s="313"/>
    </row>
    <row r="7" spans="1:8" ht="18.75">
      <c r="A7" s="313"/>
      <c r="B7" s="313"/>
      <c r="C7" s="313"/>
      <c r="D7" s="313"/>
      <c r="E7" s="313"/>
      <c r="F7" s="313"/>
      <c r="G7" s="313"/>
      <c r="H7" s="313"/>
    </row>
    <row r="8" ht="19.5" customHeight="1">
      <c r="H8" s="157" t="s">
        <v>269</v>
      </c>
    </row>
    <row r="9" spans="1:8" ht="45.75" customHeight="1">
      <c r="A9" s="314" t="s">
        <v>230</v>
      </c>
      <c r="B9" s="315" t="s">
        <v>409</v>
      </c>
      <c r="C9" s="305" t="s">
        <v>233</v>
      </c>
      <c r="D9" s="305"/>
      <c r="E9" s="305"/>
      <c r="F9" s="305"/>
      <c r="G9" s="305"/>
      <c r="H9" s="316" t="s">
        <v>16</v>
      </c>
    </row>
    <row r="10" spans="1:8" ht="18.75" customHeight="1">
      <c r="A10" s="314"/>
      <c r="B10" s="315"/>
      <c r="C10" s="306" t="s">
        <v>91</v>
      </c>
      <c r="D10" s="302" t="s">
        <v>92</v>
      </c>
      <c r="E10" s="302" t="s">
        <v>93</v>
      </c>
      <c r="F10" s="302" t="s">
        <v>94</v>
      </c>
      <c r="G10" s="302" t="s">
        <v>95</v>
      </c>
      <c r="H10" s="316"/>
    </row>
    <row r="11" spans="1:8" ht="79.5" customHeight="1">
      <c r="A11" s="314"/>
      <c r="B11" s="315"/>
      <c r="C11" s="306"/>
      <c r="D11" s="302"/>
      <c r="E11" s="302"/>
      <c r="F11" s="302"/>
      <c r="G11" s="302"/>
      <c r="H11" s="316"/>
    </row>
    <row r="12" spans="1:8" ht="18.75">
      <c r="A12" s="128">
        <v>1</v>
      </c>
      <c r="B12" s="130" t="s">
        <v>440</v>
      </c>
      <c r="C12" s="161">
        <v>3</v>
      </c>
      <c r="D12" s="160" t="s">
        <v>441</v>
      </c>
      <c r="E12" s="160" t="s">
        <v>442</v>
      </c>
      <c r="F12" s="160" t="s">
        <v>443</v>
      </c>
      <c r="G12" s="160" t="s">
        <v>444</v>
      </c>
      <c r="H12" s="267" t="s">
        <v>445</v>
      </c>
    </row>
    <row r="13" spans="1:9" s="103" customFormat="1" ht="40.5">
      <c r="A13" s="175" t="s">
        <v>410</v>
      </c>
      <c r="B13" s="101"/>
      <c r="C13" s="102"/>
      <c r="D13" s="101"/>
      <c r="E13" s="101"/>
      <c r="F13" s="101"/>
      <c r="G13" s="101"/>
      <c r="H13" s="268">
        <f>H15+H101+H155+H441+H563+H643+H651+H690+H647+H739+H637+H743+H820+H828</f>
        <v>1914510062.33</v>
      </c>
      <c r="I13" s="211"/>
    </row>
    <row r="14" spans="1:9" s="106" customFormat="1" ht="19.5">
      <c r="A14" s="121" t="s">
        <v>411</v>
      </c>
      <c r="B14" s="104"/>
      <c r="C14" s="105"/>
      <c r="D14" s="104"/>
      <c r="E14" s="104"/>
      <c r="F14" s="104"/>
      <c r="G14" s="104"/>
      <c r="H14" s="269"/>
      <c r="I14" s="292"/>
    </row>
    <row r="15" spans="1:10" s="106" customFormat="1" ht="150">
      <c r="A15" s="107" t="s">
        <v>526</v>
      </c>
      <c r="B15" s="47" t="s">
        <v>8</v>
      </c>
      <c r="C15" s="48">
        <v>341</v>
      </c>
      <c r="D15" s="15" t="s">
        <v>96</v>
      </c>
      <c r="E15" s="15" t="s">
        <v>96</v>
      </c>
      <c r="F15" s="15" t="s">
        <v>97</v>
      </c>
      <c r="G15" s="15" t="s">
        <v>98</v>
      </c>
      <c r="H15" s="270">
        <f>H16+H38</f>
        <v>172897791</v>
      </c>
      <c r="I15" s="292">
        <v>172897791</v>
      </c>
      <c r="J15" s="146"/>
    </row>
    <row r="16" spans="1:9" s="106" customFormat="1" ht="18.75">
      <c r="A16" s="124"/>
      <c r="B16" s="158"/>
      <c r="C16" s="10">
        <v>341</v>
      </c>
      <c r="D16" s="11" t="s">
        <v>110</v>
      </c>
      <c r="E16" s="8" t="s">
        <v>96</v>
      </c>
      <c r="F16" s="8" t="s">
        <v>97</v>
      </c>
      <c r="G16" s="8" t="s">
        <v>98</v>
      </c>
      <c r="H16" s="271">
        <f>H17+H28</f>
        <v>35391187</v>
      </c>
      <c r="I16" s="292"/>
    </row>
    <row r="17" spans="1:9" s="106" customFormat="1" ht="18.75">
      <c r="A17" s="124"/>
      <c r="B17" s="158"/>
      <c r="C17" s="10">
        <v>341</v>
      </c>
      <c r="D17" s="11" t="s">
        <v>110</v>
      </c>
      <c r="E17" s="8" t="s">
        <v>101</v>
      </c>
      <c r="F17" s="8" t="s">
        <v>97</v>
      </c>
      <c r="G17" s="8" t="s">
        <v>98</v>
      </c>
      <c r="H17" s="271">
        <f>H18</f>
        <v>33504919</v>
      </c>
      <c r="I17" s="292"/>
    </row>
    <row r="18" spans="1:9" s="106" customFormat="1" ht="18.75">
      <c r="A18" s="124"/>
      <c r="B18" s="158"/>
      <c r="C18" s="10">
        <v>341</v>
      </c>
      <c r="D18" s="11" t="s">
        <v>110</v>
      </c>
      <c r="E18" s="8" t="s">
        <v>101</v>
      </c>
      <c r="F18" s="8" t="s">
        <v>361</v>
      </c>
      <c r="G18" s="8" t="s">
        <v>98</v>
      </c>
      <c r="H18" s="271">
        <f>H19</f>
        <v>33504919</v>
      </c>
      <c r="I18" s="292"/>
    </row>
    <row r="19" spans="1:9" s="106" customFormat="1" ht="18.75">
      <c r="A19" s="124"/>
      <c r="B19" s="158"/>
      <c r="C19" s="10">
        <v>341</v>
      </c>
      <c r="D19" s="11" t="s">
        <v>110</v>
      </c>
      <c r="E19" s="8" t="s">
        <v>101</v>
      </c>
      <c r="F19" s="8" t="s">
        <v>294</v>
      </c>
      <c r="G19" s="8" t="s">
        <v>98</v>
      </c>
      <c r="H19" s="271">
        <f>H20+H24</f>
        <v>33504919</v>
      </c>
      <c r="I19" s="292"/>
    </row>
    <row r="20" spans="1:9" s="106" customFormat="1" ht="18.75">
      <c r="A20" s="124"/>
      <c r="B20" s="158"/>
      <c r="C20" s="10">
        <v>341</v>
      </c>
      <c r="D20" s="11" t="s">
        <v>110</v>
      </c>
      <c r="E20" s="8" t="s">
        <v>101</v>
      </c>
      <c r="F20" s="8" t="s">
        <v>294</v>
      </c>
      <c r="G20" s="8" t="s">
        <v>283</v>
      </c>
      <c r="H20" s="271">
        <f>H21</f>
        <v>26677605</v>
      </c>
      <c r="I20" s="292"/>
    </row>
    <row r="21" spans="1:9" s="106" customFormat="1" ht="18.75">
      <c r="A21" s="124"/>
      <c r="B21" s="158"/>
      <c r="C21" s="10">
        <v>341</v>
      </c>
      <c r="D21" s="11" t="s">
        <v>110</v>
      </c>
      <c r="E21" s="8" t="s">
        <v>101</v>
      </c>
      <c r="F21" s="8" t="s">
        <v>294</v>
      </c>
      <c r="G21" s="8" t="s">
        <v>71</v>
      </c>
      <c r="H21" s="271">
        <f>H22+H23</f>
        <v>26677605</v>
      </c>
      <c r="I21" s="292"/>
    </row>
    <row r="22" spans="1:9" s="106" customFormat="1" ht="18.75">
      <c r="A22" s="124"/>
      <c r="B22" s="158"/>
      <c r="C22" s="10">
        <v>341</v>
      </c>
      <c r="D22" s="11" t="s">
        <v>110</v>
      </c>
      <c r="E22" s="8" t="s">
        <v>101</v>
      </c>
      <c r="F22" s="8" t="s">
        <v>294</v>
      </c>
      <c r="G22" s="8" t="s">
        <v>72</v>
      </c>
      <c r="H22" s="271">
        <f>'приложение № 6'!G20</f>
        <v>26677605</v>
      </c>
      <c r="I22" s="292"/>
    </row>
    <row r="23" spans="1:9" s="106" customFormat="1" ht="18.75" hidden="1">
      <c r="A23" s="124"/>
      <c r="B23" s="158"/>
      <c r="C23" s="10">
        <v>341</v>
      </c>
      <c r="D23" s="11" t="s">
        <v>110</v>
      </c>
      <c r="E23" s="8" t="s">
        <v>101</v>
      </c>
      <c r="F23" s="8" t="s">
        <v>294</v>
      </c>
      <c r="G23" s="8" t="s">
        <v>77</v>
      </c>
      <c r="H23" s="271"/>
      <c r="I23" s="292"/>
    </row>
    <row r="24" spans="1:9" s="106" customFormat="1" ht="18.75">
      <c r="A24" s="124"/>
      <c r="B24" s="158"/>
      <c r="C24" s="10">
        <v>341</v>
      </c>
      <c r="D24" s="11" t="s">
        <v>110</v>
      </c>
      <c r="E24" s="8" t="s">
        <v>101</v>
      </c>
      <c r="F24" s="8" t="s">
        <v>302</v>
      </c>
      <c r="G24" s="8" t="s">
        <v>98</v>
      </c>
      <c r="H24" s="271">
        <f>H25</f>
        <v>6827314</v>
      </c>
      <c r="I24" s="292"/>
    </row>
    <row r="25" spans="1:9" s="106" customFormat="1" ht="18.75">
      <c r="A25" s="124"/>
      <c r="B25" s="158"/>
      <c r="C25" s="10">
        <v>341</v>
      </c>
      <c r="D25" s="11" t="s">
        <v>110</v>
      </c>
      <c r="E25" s="8" t="s">
        <v>101</v>
      </c>
      <c r="F25" s="8" t="s">
        <v>302</v>
      </c>
      <c r="G25" s="8" t="s">
        <v>283</v>
      </c>
      <c r="H25" s="271">
        <f>H26</f>
        <v>6827314</v>
      </c>
      <c r="I25" s="292"/>
    </row>
    <row r="26" spans="1:9" s="106" customFormat="1" ht="18.75">
      <c r="A26" s="124"/>
      <c r="B26" s="158"/>
      <c r="C26" s="10">
        <v>341</v>
      </c>
      <c r="D26" s="11" t="s">
        <v>110</v>
      </c>
      <c r="E26" s="8" t="s">
        <v>101</v>
      </c>
      <c r="F26" s="8" t="s">
        <v>302</v>
      </c>
      <c r="G26" s="8" t="s">
        <v>71</v>
      </c>
      <c r="H26" s="271">
        <f>H27</f>
        <v>6827314</v>
      </c>
      <c r="I26" s="292"/>
    </row>
    <row r="27" spans="1:9" s="106" customFormat="1" ht="18.75">
      <c r="A27" s="124"/>
      <c r="B27" s="158"/>
      <c r="C27" s="10">
        <v>341</v>
      </c>
      <c r="D27" s="11" t="s">
        <v>110</v>
      </c>
      <c r="E27" s="8" t="s">
        <v>101</v>
      </c>
      <c r="F27" s="8" t="s">
        <v>302</v>
      </c>
      <c r="G27" s="8" t="s">
        <v>72</v>
      </c>
      <c r="H27" s="271">
        <f>'приложение № 6'!G25</f>
        <v>6827314</v>
      </c>
      <c r="I27" s="292"/>
    </row>
    <row r="28" spans="1:9" s="106" customFormat="1" ht="18.75">
      <c r="A28" s="124"/>
      <c r="B28" s="158"/>
      <c r="C28" s="10">
        <v>341</v>
      </c>
      <c r="D28" s="11" t="s">
        <v>110</v>
      </c>
      <c r="E28" s="11" t="s">
        <v>110</v>
      </c>
      <c r="F28" s="11" t="s">
        <v>97</v>
      </c>
      <c r="G28" s="11" t="s">
        <v>98</v>
      </c>
      <c r="H28" s="271">
        <f>H29+H34</f>
        <v>1886268</v>
      </c>
      <c r="I28" s="292"/>
    </row>
    <row r="29" spans="1:9" s="106" customFormat="1" ht="18.75">
      <c r="A29" s="124"/>
      <c r="B29" s="158"/>
      <c r="C29" s="10">
        <v>341</v>
      </c>
      <c r="D29" s="11" t="s">
        <v>110</v>
      </c>
      <c r="E29" s="11" t="s">
        <v>110</v>
      </c>
      <c r="F29" s="11" t="s">
        <v>394</v>
      </c>
      <c r="G29" s="11" t="s">
        <v>98</v>
      </c>
      <c r="H29" s="271">
        <f>H30</f>
        <v>1516792</v>
      </c>
      <c r="I29" s="292"/>
    </row>
    <row r="30" spans="1:9" s="106" customFormat="1" ht="18.75">
      <c r="A30" s="124"/>
      <c r="B30" s="158"/>
      <c r="C30" s="10">
        <v>341</v>
      </c>
      <c r="D30" s="11" t="s">
        <v>110</v>
      </c>
      <c r="E30" s="11" t="s">
        <v>110</v>
      </c>
      <c r="F30" s="11" t="s">
        <v>297</v>
      </c>
      <c r="G30" s="11" t="s">
        <v>98</v>
      </c>
      <c r="H30" s="271">
        <f>H31</f>
        <v>1516792</v>
      </c>
      <c r="I30" s="292"/>
    </row>
    <row r="31" spans="1:9" s="106" customFormat="1" ht="18.75">
      <c r="A31" s="124"/>
      <c r="B31" s="158"/>
      <c r="C31" s="10">
        <v>341</v>
      </c>
      <c r="D31" s="11" t="s">
        <v>110</v>
      </c>
      <c r="E31" s="11" t="s">
        <v>110</v>
      </c>
      <c r="F31" s="11" t="s">
        <v>297</v>
      </c>
      <c r="G31" s="11" t="s">
        <v>283</v>
      </c>
      <c r="H31" s="271">
        <f>H32</f>
        <v>1516792</v>
      </c>
      <c r="I31" s="292"/>
    </row>
    <row r="32" spans="1:9" s="106" customFormat="1" ht="18.75">
      <c r="A32" s="124"/>
      <c r="B32" s="158"/>
      <c r="C32" s="10">
        <v>341</v>
      </c>
      <c r="D32" s="11" t="s">
        <v>110</v>
      </c>
      <c r="E32" s="11" t="s">
        <v>110</v>
      </c>
      <c r="F32" s="11" t="s">
        <v>297</v>
      </c>
      <c r="G32" s="11" t="s">
        <v>71</v>
      </c>
      <c r="H32" s="271">
        <f>H33</f>
        <v>1516792</v>
      </c>
      <c r="I32" s="292"/>
    </row>
    <row r="33" spans="1:9" s="106" customFormat="1" ht="18.75">
      <c r="A33" s="124"/>
      <c r="B33" s="158"/>
      <c r="C33" s="10">
        <v>341</v>
      </c>
      <c r="D33" s="11" t="s">
        <v>110</v>
      </c>
      <c r="E33" s="11" t="s">
        <v>110</v>
      </c>
      <c r="F33" s="11" t="s">
        <v>297</v>
      </c>
      <c r="G33" s="11" t="s">
        <v>72</v>
      </c>
      <c r="H33" s="271">
        <f>'приложение № 6'!G31</f>
        <v>1516792</v>
      </c>
      <c r="I33" s="292"/>
    </row>
    <row r="34" spans="1:9" s="106" customFormat="1" ht="18.75">
      <c r="A34" s="124"/>
      <c r="B34" s="158"/>
      <c r="C34" s="10">
        <v>341</v>
      </c>
      <c r="D34" s="11" t="s">
        <v>110</v>
      </c>
      <c r="E34" s="11" t="s">
        <v>110</v>
      </c>
      <c r="F34" s="11" t="s">
        <v>298</v>
      </c>
      <c r="G34" s="11" t="s">
        <v>98</v>
      </c>
      <c r="H34" s="271">
        <f>H35</f>
        <v>369476</v>
      </c>
      <c r="I34" s="292"/>
    </row>
    <row r="35" spans="1:9" s="106" customFormat="1" ht="18.75">
      <c r="A35" s="124"/>
      <c r="B35" s="158"/>
      <c r="C35" s="10">
        <v>341</v>
      </c>
      <c r="D35" s="11" t="s">
        <v>110</v>
      </c>
      <c r="E35" s="11" t="s">
        <v>110</v>
      </c>
      <c r="F35" s="11" t="s">
        <v>298</v>
      </c>
      <c r="G35" s="11" t="s">
        <v>283</v>
      </c>
      <c r="H35" s="271">
        <f>H36</f>
        <v>369476</v>
      </c>
      <c r="I35" s="292"/>
    </row>
    <row r="36" spans="1:9" s="106" customFormat="1" ht="18.75">
      <c r="A36" s="124"/>
      <c r="B36" s="158"/>
      <c r="C36" s="10">
        <v>341</v>
      </c>
      <c r="D36" s="11" t="s">
        <v>110</v>
      </c>
      <c r="E36" s="11" t="s">
        <v>110</v>
      </c>
      <c r="F36" s="11" t="s">
        <v>298</v>
      </c>
      <c r="G36" s="11" t="s">
        <v>71</v>
      </c>
      <c r="H36" s="271">
        <f>H37</f>
        <v>369476</v>
      </c>
      <c r="I36" s="292"/>
    </row>
    <row r="37" spans="1:9" s="106" customFormat="1" ht="18.75">
      <c r="A37" s="124"/>
      <c r="B37" s="158"/>
      <c r="C37" s="10">
        <v>341</v>
      </c>
      <c r="D37" s="11" t="s">
        <v>110</v>
      </c>
      <c r="E37" s="11" t="s">
        <v>110</v>
      </c>
      <c r="F37" s="11" t="s">
        <v>298</v>
      </c>
      <c r="G37" s="11" t="s">
        <v>72</v>
      </c>
      <c r="H37" s="271">
        <f>'приложение № 6'!G35</f>
        <v>369476</v>
      </c>
      <c r="I37" s="292"/>
    </row>
    <row r="38" spans="1:9" s="106" customFormat="1" ht="18.75">
      <c r="A38" s="124"/>
      <c r="B38" s="158"/>
      <c r="C38" s="10">
        <v>341</v>
      </c>
      <c r="D38" s="11" t="s">
        <v>140</v>
      </c>
      <c r="E38" s="8" t="s">
        <v>96</v>
      </c>
      <c r="F38" s="8" t="s">
        <v>97</v>
      </c>
      <c r="G38" s="8" t="s">
        <v>98</v>
      </c>
      <c r="H38" s="271">
        <f>H39+H81</f>
        <v>137506604</v>
      </c>
      <c r="I38" s="292"/>
    </row>
    <row r="39" spans="1:9" s="106" customFormat="1" ht="18.75">
      <c r="A39" s="124"/>
      <c r="B39" s="158"/>
      <c r="C39" s="10">
        <v>341</v>
      </c>
      <c r="D39" s="11" t="s">
        <v>140</v>
      </c>
      <c r="E39" s="8" t="s">
        <v>89</v>
      </c>
      <c r="F39" s="8" t="s">
        <v>97</v>
      </c>
      <c r="G39" s="8" t="s">
        <v>98</v>
      </c>
      <c r="H39" s="271">
        <f>H40+H48+H57+H74+H70</f>
        <v>129717975</v>
      </c>
      <c r="I39" s="292"/>
    </row>
    <row r="40" spans="1:9" s="106" customFormat="1" ht="18.75">
      <c r="A40" s="124"/>
      <c r="B40" s="158"/>
      <c r="C40" s="10">
        <v>341</v>
      </c>
      <c r="D40" s="11" t="s">
        <v>140</v>
      </c>
      <c r="E40" s="8" t="s">
        <v>89</v>
      </c>
      <c r="F40" s="8" t="s">
        <v>165</v>
      </c>
      <c r="G40" s="8" t="s">
        <v>98</v>
      </c>
      <c r="H40" s="271">
        <f>H41+H44</f>
        <v>76785275</v>
      </c>
      <c r="I40" s="292"/>
    </row>
    <row r="41" spans="1:9" s="106" customFormat="1" ht="18.75">
      <c r="A41" s="124"/>
      <c r="B41" s="158"/>
      <c r="C41" s="10">
        <v>341</v>
      </c>
      <c r="D41" s="11" t="s">
        <v>140</v>
      </c>
      <c r="E41" s="8" t="s">
        <v>89</v>
      </c>
      <c r="F41" s="8" t="s">
        <v>165</v>
      </c>
      <c r="G41" s="8" t="s">
        <v>283</v>
      </c>
      <c r="H41" s="271">
        <f>H42</f>
        <v>61563748</v>
      </c>
      <c r="I41" s="292"/>
    </row>
    <row r="42" spans="1:9" s="106" customFormat="1" ht="18.75">
      <c r="A42" s="124"/>
      <c r="B42" s="158"/>
      <c r="C42" s="10">
        <v>341</v>
      </c>
      <c r="D42" s="11" t="s">
        <v>140</v>
      </c>
      <c r="E42" s="8" t="s">
        <v>89</v>
      </c>
      <c r="F42" s="8" t="s">
        <v>165</v>
      </c>
      <c r="G42" s="8" t="s">
        <v>71</v>
      </c>
      <c r="H42" s="271">
        <f>H43</f>
        <v>61563748</v>
      </c>
      <c r="I42" s="292"/>
    </row>
    <row r="43" spans="1:9" s="106" customFormat="1" ht="18.75">
      <c r="A43" s="124"/>
      <c r="B43" s="158"/>
      <c r="C43" s="10">
        <v>341</v>
      </c>
      <c r="D43" s="11" t="s">
        <v>140</v>
      </c>
      <c r="E43" s="8" t="s">
        <v>89</v>
      </c>
      <c r="F43" s="8" t="s">
        <v>165</v>
      </c>
      <c r="G43" s="8" t="s">
        <v>72</v>
      </c>
      <c r="H43" s="271">
        <f>'приложение № 6'!G46</f>
        <v>61563748</v>
      </c>
      <c r="I43" s="292"/>
    </row>
    <row r="44" spans="1:9" s="106" customFormat="1" ht="18.75">
      <c r="A44" s="124"/>
      <c r="B44" s="158"/>
      <c r="C44" s="10">
        <v>341</v>
      </c>
      <c r="D44" s="11" t="s">
        <v>140</v>
      </c>
      <c r="E44" s="8" t="s">
        <v>89</v>
      </c>
      <c r="F44" s="8" t="s">
        <v>81</v>
      </c>
      <c r="G44" s="8" t="s">
        <v>98</v>
      </c>
      <c r="H44" s="271">
        <f>H45</f>
        <v>15221527</v>
      </c>
      <c r="I44" s="292"/>
    </row>
    <row r="45" spans="1:9" s="106" customFormat="1" ht="18.75">
      <c r="A45" s="124"/>
      <c r="B45" s="158"/>
      <c r="C45" s="10">
        <v>341</v>
      </c>
      <c r="D45" s="11" t="s">
        <v>140</v>
      </c>
      <c r="E45" s="8" t="s">
        <v>89</v>
      </c>
      <c r="F45" s="8" t="s">
        <v>81</v>
      </c>
      <c r="G45" s="8" t="s">
        <v>283</v>
      </c>
      <c r="H45" s="271">
        <f>H46</f>
        <v>15221527</v>
      </c>
      <c r="I45" s="292"/>
    </row>
    <row r="46" spans="1:9" s="106" customFormat="1" ht="18.75">
      <c r="A46" s="124"/>
      <c r="B46" s="158"/>
      <c r="C46" s="10">
        <v>341</v>
      </c>
      <c r="D46" s="11" t="s">
        <v>140</v>
      </c>
      <c r="E46" s="8" t="s">
        <v>89</v>
      </c>
      <c r="F46" s="8" t="s">
        <v>81</v>
      </c>
      <c r="G46" s="8" t="s">
        <v>71</v>
      </c>
      <c r="H46" s="271">
        <f>H47</f>
        <v>15221527</v>
      </c>
      <c r="I46" s="292"/>
    </row>
    <row r="47" spans="1:9" s="106" customFormat="1" ht="18.75">
      <c r="A47" s="124"/>
      <c r="B47" s="158"/>
      <c r="C47" s="10">
        <v>341</v>
      </c>
      <c r="D47" s="11" t="s">
        <v>140</v>
      </c>
      <c r="E47" s="8" t="s">
        <v>89</v>
      </c>
      <c r="F47" s="8" t="s">
        <v>81</v>
      </c>
      <c r="G47" s="8" t="s">
        <v>72</v>
      </c>
      <c r="H47" s="271">
        <f>'приложение № 6'!G50</f>
        <v>15221527</v>
      </c>
      <c r="I47" s="292"/>
    </row>
    <row r="48" spans="1:9" s="106" customFormat="1" ht="18.75">
      <c r="A48" s="124"/>
      <c r="B48" s="158"/>
      <c r="C48" s="10">
        <v>341</v>
      </c>
      <c r="D48" s="11" t="s">
        <v>140</v>
      </c>
      <c r="E48" s="8" t="s">
        <v>89</v>
      </c>
      <c r="F48" s="8" t="s">
        <v>395</v>
      </c>
      <c r="G48" s="11" t="s">
        <v>98</v>
      </c>
      <c r="H48" s="271">
        <f>H49</f>
        <v>6509405</v>
      </c>
      <c r="I48" s="292"/>
    </row>
    <row r="49" spans="1:9" s="106" customFormat="1" ht="18.75">
      <c r="A49" s="124"/>
      <c r="B49" s="158"/>
      <c r="C49" s="10">
        <v>341</v>
      </c>
      <c r="D49" s="11" t="s">
        <v>140</v>
      </c>
      <c r="E49" s="8" t="s">
        <v>89</v>
      </c>
      <c r="F49" s="8" t="s">
        <v>167</v>
      </c>
      <c r="G49" s="11" t="s">
        <v>98</v>
      </c>
      <c r="H49" s="271">
        <f>H50+H53</f>
        <v>6509405</v>
      </c>
      <c r="I49" s="292"/>
    </row>
    <row r="50" spans="1:9" s="106" customFormat="1" ht="18.75">
      <c r="A50" s="124"/>
      <c r="B50" s="158"/>
      <c r="C50" s="10">
        <v>341</v>
      </c>
      <c r="D50" s="11" t="s">
        <v>140</v>
      </c>
      <c r="E50" s="8" t="s">
        <v>89</v>
      </c>
      <c r="F50" s="8" t="s">
        <v>167</v>
      </c>
      <c r="G50" s="8" t="s">
        <v>283</v>
      </c>
      <c r="H50" s="271">
        <f>H51</f>
        <v>5123168</v>
      </c>
      <c r="I50" s="292"/>
    </row>
    <row r="51" spans="1:9" s="106" customFormat="1" ht="18.75">
      <c r="A51" s="124"/>
      <c r="B51" s="158"/>
      <c r="C51" s="10">
        <v>341</v>
      </c>
      <c r="D51" s="11" t="s">
        <v>140</v>
      </c>
      <c r="E51" s="8" t="s">
        <v>89</v>
      </c>
      <c r="F51" s="8" t="s">
        <v>167</v>
      </c>
      <c r="G51" s="8" t="s">
        <v>71</v>
      </c>
      <c r="H51" s="271">
        <f>H52</f>
        <v>5123168</v>
      </c>
      <c r="I51" s="292"/>
    </row>
    <row r="52" spans="1:9" s="106" customFormat="1" ht="18.75">
      <c r="A52" s="124"/>
      <c r="B52" s="158"/>
      <c r="C52" s="10">
        <v>341</v>
      </c>
      <c r="D52" s="11" t="s">
        <v>140</v>
      </c>
      <c r="E52" s="8" t="s">
        <v>89</v>
      </c>
      <c r="F52" s="8" t="s">
        <v>167</v>
      </c>
      <c r="G52" s="8" t="s">
        <v>72</v>
      </c>
      <c r="H52" s="271">
        <f>'приложение № 6'!G55</f>
        <v>5123168</v>
      </c>
      <c r="I52" s="292"/>
    </row>
    <row r="53" spans="1:9" s="106" customFormat="1" ht="18.75">
      <c r="A53" s="124"/>
      <c r="B53" s="158"/>
      <c r="C53" s="10">
        <v>341</v>
      </c>
      <c r="D53" s="11" t="s">
        <v>140</v>
      </c>
      <c r="E53" s="8" t="s">
        <v>89</v>
      </c>
      <c r="F53" s="8" t="s">
        <v>82</v>
      </c>
      <c r="G53" s="8" t="s">
        <v>98</v>
      </c>
      <c r="H53" s="271">
        <f>H54</f>
        <v>1386237</v>
      </c>
      <c r="I53" s="292"/>
    </row>
    <row r="54" spans="1:9" s="106" customFormat="1" ht="18.75">
      <c r="A54" s="124"/>
      <c r="B54" s="158"/>
      <c r="C54" s="10">
        <v>341</v>
      </c>
      <c r="D54" s="11" t="s">
        <v>140</v>
      </c>
      <c r="E54" s="8" t="s">
        <v>89</v>
      </c>
      <c r="F54" s="8" t="s">
        <v>82</v>
      </c>
      <c r="G54" s="8" t="s">
        <v>283</v>
      </c>
      <c r="H54" s="271">
        <f>H55</f>
        <v>1386237</v>
      </c>
      <c r="I54" s="292"/>
    </row>
    <row r="55" spans="1:9" s="106" customFormat="1" ht="18.75">
      <c r="A55" s="124"/>
      <c r="B55" s="158"/>
      <c r="C55" s="10">
        <v>341</v>
      </c>
      <c r="D55" s="11" t="s">
        <v>140</v>
      </c>
      <c r="E55" s="8" t="s">
        <v>89</v>
      </c>
      <c r="F55" s="8" t="s">
        <v>82</v>
      </c>
      <c r="G55" s="8" t="s">
        <v>71</v>
      </c>
      <c r="H55" s="271">
        <f>H56</f>
        <v>1386237</v>
      </c>
      <c r="I55" s="292"/>
    </row>
    <row r="56" spans="1:9" s="106" customFormat="1" ht="18.75">
      <c r="A56" s="124"/>
      <c r="B56" s="158"/>
      <c r="C56" s="10">
        <v>341</v>
      </c>
      <c r="D56" s="11" t="s">
        <v>140</v>
      </c>
      <c r="E56" s="8" t="s">
        <v>89</v>
      </c>
      <c r="F56" s="8" t="s">
        <v>82</v>
      </c>
      <c r="G56" s="8" t="s">
        <v>72</v>
      </c>
      <c r="H56" s="271">
        <f>'приложение № 6'!G59</f>
        <v>1386237</v>
      </c>
      <c r="I56" s="292"/>
    </row>
    <row r="57" spans="1:9" s="106" customFormat="1" ht="18.75">
      <c r="A57" s="124"/>
      <c r="B57" s="158"/>
      <c r="C57" s="10">
        <v>341</v>
      </c>
      <c r="D57" s="11" t="s">
        <v>140</v>
      </c>
      <c r="E57" s="8" t="s">
        <v>89</v>
      </c>
      <c r="F57" s="8" t="s">
        <v>169</v>
      </c>
      <c r="G57" s="8" t="s">
        <v>98</v>
      </c>
      <c r="H57" s="271">
        <f>H58</f>
        <v>46098765</v>
      </c>
      <c r="I57" s="292"/>
    </row>
    <row r="58" spans="1:9" s="106" customFormat="1" ht="18.75">
      <c r="A58" s="124"/>
      <c r="B58" s="158"/>
      <c r="C58" s="10">
        <v>341</v>
      </c>
      <c r="D58" s="11" t="s">
        <v>140</v>
      </c>
      <c r="E58" s="8" t="s">
        <v>89</v>
      </c>
      <c r="F58" s="8" t="s">
        <v>170</v>
      </c>
      <c r="G58" s="8" t="s">
        <v>98</v>
      </c>
      <c r="H58" s="271">
        <f>H59+H61+H63+H65</f>
        <v>46098765</v>
      </c>
      <c r="I58" s="292"/>
    </row>
    <row r="59" spans="1:9" s="106" customFormat="1" ht="18.75">
      <c r="A59" s="124"/>
      <c r="B59" s="158"/>
      <c r="C59" s="10">
        <v>341</v>
      </c>
      <c r="D59" s="11" t="s">
        <v>140</v>
      </c>
      <c r="E59" s="8" t="s">
        <v>89</v>
      </c>
      <c r="F59" s="8" t="s">
        <v>170</v>
      </c>
      <c r="G59" s="8" t="s">
        <v>274</v>
      </c>
      <c r="H59" s="271">
        <f>H60</f>
        <v>25150134</v>
      </c>
      <c r="I59" s="292"/>
    </row>
    <row r="60" spans="1:9" s="106" customFormat="1" ht="18.75">
      <c r="A60" s="124"/>
      <c r="B60" s="158"/>
      <c r="C60" s="10">
        <v>341</v>
      </c>
      <c r="D60" s="11" t="s">
        <v>140</v>
      </c>
      <c r="E60" s="8" t="s">
        <v>89</v>
      </c>
      <c r="F60" s="8" t="s">
        <v>170</v>
      </c>
      <c r="G60" s="8" t="s">
        <v>26</v>
      </c>
      <c r="H60" s="271">
        <f>'приложение № 6'!G63</f>
        <v>25150134</v>
      </c>
      <c r="I60" s="292"/>
    </row>
    <row r="61" spans="1:9" s="106" customFormat="1" ht="18.75">
      <c r="A61" s="124"/>
      <c r="B61" s="158"/>
      <c r="C61" s="10">
        <v>341</v>
      </c>
      <c r="D61" s="11" t="s">
        <v>140</v>
      </c>
      <c r="E61" s="8" t="s">
        <v>89</v>
      </c>
      <c r="F61" s="8" t="s">
        <v>170</v>
      </c>
      <c r="G61" s="8" t="s">
        <v>275</v>
      </c>
      <c r="H61" s="271">
        <f>H62</f>
        <v>7341905</v>
      </c>
      <c r="I61" s="292"/>
    </row>
    <row r="62" spans="1:9" s="106" customFormat="1" ht="18.75">
      <c r="A62" s="124"/>
      <c r="B62" s="158"/>
      <c r="C62" s="10">
        <v>341</v>
      </c>
      <c r="D62" s="11" t="s">
        <v>140</v>
      </c>
      <c r="E62" s="8" t="s">
        <v>89</v>
      </c>
      <c r="F62" s="8" t="s">
        <v>170</v>
      </c>
      <c r="G62" s="8" t="s">
        <v>28</v>
      </c>
      <c r="H62" s="271">
        <f>'приложение № 6'!G65</f>
        <v>7341905</v>
      </c>
      <c r="I62" s="292"/>
    </row>
    <row r="63" spans="1:9" s="106" customFormat="1" ht="18.75">
      <c r="A63" s="124"/>
      <c r="B63" s="158"/>
      <c r="C63" s="10">
        <v>341</v>
      </c>
      <c r="D63" s="11" t="s">
        <v>140</v>
      </c>
      <c r="E63" s="8" t="s">
        <v>89</v>
      </c>
      <c r="F63" s="8" t="s">
        <v>170</v>
      </c>
      <c r="G63" s="8" t="s">
        <v>280</v>
      </c>
      <c r="H63" s="271">
        <f>H64</f>
        <v>5034481</v>
      </c>
      <c r="I63" s="292"/>
    </row>
    <row r="64" spans="1:9" s="106" customFormat="1" ht="18.75">
      <c r="A64" s="124"/>
      <c r="B64" s="158"/>
      <c r="C64" s="10">
        <v>341</v>
      </c>
      <c r="D64" s="11" t="s">
        <v>140</v>
      </c>
      <c r="E64" s="8" t="s">
        <v>89</v>
      </c>
      <c r="F64" s="8" t="s">
        <v>170</v>
      </c>
      <c r="G64" s="8" t="s">
        <v>281</v>
      </c>
      <c r="H64" s="271">
        <f>'приложение № 6'!G67</f>
        <v>5034481</v>
      </c>
      <c r="I64" s="292"/>
    </row>
    <row r="65" spans="1:9" s="106" customFormat="1" ht="18.75">
      <c r="A65" s="124"/>
      <c r="B65" s="158"/>
      <c r="C65" s="10">
        <v>341</v>
      </c>
      <c r="D65" s="11" t="s">
        <v>140</v>
      </c>
      <c r="E65" s="8" t="s">
        <v>89</v>
      </c>
      <c r="F65" s="8" t="s">
        <v>391</v>
      </c>
      <c r="G65" s="8" t="s">
        <v>98</v>
      </c>
      <c r="H65" s="271">
        <f>H66+H68</f>
        <v>8572245</v>
      </c>
      <c r="I65" s="292"/>
    </row>
    <row r="66" spans="1:9" s="106" customFormat="1" ht="18.75">
      <c r="A66" s="124"/>
      <c r="B66" s="158"/>
      <c r="C66" s="10">
        <v>341</v>
      </c>
      <c r="D66" s="11" t="s">
        <v>140</v>
      </c>
      <c r="E66" s="8" t="s">
        <v>89</v>
      </c>
      <c r="F66" s="8" t="s">
        <v>391</v>
      </c>
      <c r="G66" s="8" t="s">
        <v>274</v>
      </c>
      <c r="H66" s="271">
        <f>H67</f>
        <v>7839483</v>
      </c>
      <c r="I66" s="292"/>
    </row>
    <row r="67" spans="1:9" s="106" customFormat="1" ht="18.75">
      <c r="A67" s="124"/>
      <c r="B67" s="158"/>
      <c r="C67" s="10">
        <v>341</v>
      </c>
      <c r="D67" s="11" t="s">
        <v>140</v>
      </c>
      <c r="E67" s="8" t="s">
        <v>89</v>
      </c>
      <c r="F67" s="8" t="s">
        <v>391</v>
      </c>
      <c r="G67" s="8" t="s">
        <v>26</v>
      </c>
      <c r="H67" s="271">
        <f>'приложение № 6'!G70</f>
        <v>7839483</v>
      </c>
      <c r="I67" s="292"/>
    </row>
    <row r="68" spans="1:9" s="106" customFormat="1" ht="18.75">
      <c r="A68" s="124"/>
      <c r="B68" s="158"/>
      <c r="C68" s="10">
        <v>341</v>
      </c>
      <c r="D68" s="11" t="s">
        <v>140</v>
      </c>
      <c r="E68" s="8" t="s">
        <v>89</v>
      </c>
      <c r="F68" s="8" t="s">
        <v>391</v>
      </c>
      <c r="G68" s="8" t="s">
        <v>275</v>
      </c>
      <c r="H68" s="271">
        <f>H69</f>
        <v>732762</v>
      </c>
      <c r="I68" s="292"/>
    </row>
    <row r="69" spans="1:9" s="106" customFormat="1" ht="18.75">
      <c r="A69" s="124"/>
      <c r="B69" s="158"/>
      <c r="C69" s="10">
        <v>341</v>
      </c>
      <c r="D69" s="11" t="s">
        <v>140</v>
      </c>
      <c r="E69" s="8" t="s">
        <v>89</v>
      </c>
      <c r="F69" s="8" t="s">
        <v>391</v>
      </c>
      <c r="G69" s="8" t="s">
        <v>28</v>
      </c>
      <c r="H69" s="271">
        <f>'приложение № 6'!G72</f>
        <v>732762</v>
      </c>
      <c r="I69" s="292"/>
    </row>
    <row r="70" spans="1:9" s="106" customFormat="1" ht="18.75">
      <c r="A70" s="124"/>
      <c r="B70" s="158"/>
      <c r="C70" s="10">
        <v>341</v>
      </c>
      <c r="D70" s="11" t="s">
        <v>140</v>
      </c>
      <c r="E70" s="8" t="s">
        <v>89</v>
      </c>
      <c r="F70" s="8" t="s">
        <v>163</v>
      </c>
      <c r="G70" s="8" t="s">
        <v>98</v>
      </c>
      <c r="H70" s="271">
        <f>H71</f>
        <v>17100</v>
      </c>
      <c r="I70" s="292"/>
    </row>
    <row r="71" spans="1:9" s="106" customFormat="1" ht="18.75">
      <c r="A71" s="124"/>
      <c r="B71" s="158"/>
      <c r="C71" s="10">
        <v>341</v>
      </c>
      <c r="D71" s="11" t="s">
        <v>140</v>
      </c>
      <c r="E71" s="8" t="s">
        <v>89</v>
      </c>
      <c r="F71" s="8" t="s">
        <v>243</v>
      </c>
      <c r="G71" s="8" t="s">
        <v>98</v>
      </c>
      <c r="H71" s="271">
        <f>H72</f>
        <v>17100</v>
      </c>
      <c r="I71" s="292"/>
    </row>
    <row r="72" spans="1:9" s="106" customFormat="1" ht="18.75">
      <c r="A72" s="124"/>
      <c r="B72" s="158"/>
      <c r="C72" s="10">
        <v>341</v>
      </c>
      <c r="D72" s="11" t="s">
        <v>140</v>
      </c>
      <c r="E72" s="8" t="s">
        <v>89</v>
      </c>
      <c r="F72" s="8" t="s">
        <v>243</v>
      </c>
      <c r="G72" s="8" t="s">
        <v>275</v>
      </c>
      <c r="H72" s="271">
        <f>H73</f>
        <v>17100</v>
      </c>
      <c r="I72" s="292"/>
    </row>
    <row r="73" spans="1:9" s="106" customFormat="1" ht="18.75">
      <c r="A73" s="124"/>
      <c r="B73" s="158"/>
      <c r="C73" s="10">
        <v>341</v>
      </c>
      <c r="D73" s="11" t="s">
        <v>140</v>
      </c>
      <c r="E73" s="8" t="s">
        <v>89</v>
      </c>
      <c r="F73" s="8" t="s">
        <v>243</v>
      </c>
      <c r="G73" s="8" t="s">
        <v>28</v>
      </c>
      <c r="H73" s="271">
        <f>'приложение № 6'!G76</f>
        <v>17100</v>
      </c>
      <c r="I73" s="292"/>
    </row>
    <row r="74" spans="1:9" s="106" customFormat="1" ht="18.75">
      <c r="A74" s="124"/>
      <c r="B74" s="158"/>
      <c r="C74" s="10">
        <v>341</v>
      </c>
      <c r="D74" s="11" t="s">
        <v>140</v>
      </c>
      <c r="E74" s="8" t="s">
        <v>89</v>
      </c>
      <c r="F74" s="11" t="s">
        <v>17</v>
      </c>
      <c r="G74" s="13" t="s">
        <v>98</v>
      </c>
      <c r="H74" s="271">
        <f>H75+H78</f>
        <v>307430</v>
      </c>
      <c r="I74" s="292"/>
    </row>
    <row r="75" spans="1:9" s="106" customFormat="1" ht="18.75">
      <c r="A75" s="124"/>
      <c r="B75" s="158"/>
      <c r="C75" s="10">
        <v>341</v>
      </c>
      <c r="D75" s="11" t="s">
        <v>140</v>
      </c>
      <c r="E75" s="8" t="s">
        <v>89</v>
      </c>
      <c r="F75" s="11" t="s">
        <v>18</v>
      </c>
      <c r="G75" s="13" t="s">
        <v>98</v>
      </c>
      <c r="H75" s="271">
        <f>H76</f>
        <v>28072</v>
      </c>
      <c r="I75" s="292"/>
    </row>
    <row r="76" spans="1:9" s="106" customFormat="1" ht="18.75">
      <c r="A76" s="124"/>
      <c r="B76" s="158"/>
      <c r="C76" s="10">
        <v>341</v>
      </c>
      <c r="D76" s="11" t="s">
        <v>140</v>
      </c>
      <c r="E76" s="8" t="s">
        <v>89</v>
      </c>
      <c r="F76" s="11" t="s">
        <v>18</v>
      </c>
      <c r="G76" s="13" t="s">
        <v>275</v>
      </c>
      <c r="H76" s="271">
        <f>H77</f>
        <v>28072</v>
      </c>
      <c r="I76" s="292"/>
    </row>
    <row r="77" spans="1:9" s="106" customFormat="1" ht="18.75">
      <c r="A77" s="124"/>
      <c r="B77" s="158"/>
      <c r="C77" s="10">
        <v>341</v>
      </c>
      <c r="D77" s="11" t="s">
        <v>140</v>
      </c>
      <c r="E77" s="8" t="s">
        <v>89</v>
      </c>
      <c r="F77" s="11" t="s">
        <v>18</v>
      </c>
      <c r="G77" s="8" t="s">
        <v>28</v>
      </c>
      <c r="H77" s="271">
        <f>'приложение № 6'!G80</f>
        <v>28072</v>
      </c>
      <c r="I77" s="292"/>
    </row>
    <row r="78" spans="1:9" s="106" customFormat="1" ht="18.75">
      <c r="A78" s="124"/>
      <c r="B78" s="158"/>
      <c r="C78" s="10">
        <v>341</v>
      </c>
      <c r="D78" s="11" t="s">
        <v>140</v>
      </c>
      <c r="E78" s="8" t="s">
        <v>89</v>
      </c>
      <c r="F78" s="11" t="s">
        <v>19</v>
      </c>
      <c r="G78" s="13" t="s">
        <v>98</v>
      </c>
      <c r="H78" s="271">
        <f>H79</f>
        <v>279358</v>
      </c>
      <c r="I78" s="292"/>
    </row>
    <row r="79" spans="1:9" s="106" customFormat="1" ht="18.75">
      <c r="A79" s="124"/>
      <c r="B79" s="158"/>
      <c r="C79" s="10">
        <v>341</v>
      </c>
      <c r="D79" s="11" t="s">
        <v>140</v>
      </c>
      <c r="E79" s="8" t="s">
        <v>89</v>
      </c>
      <c r="F79" s="11" t="s">
        <v>19</v>
      </c>
      <c r="G79" s="13" t="s">
        <v>275</v>
      </c>
      <c r="H79" s="271">
        <f>H80</f>
        <v>279358</v>
      </c>
      <c r="I79" s="292"/>
    </row>
    <row r="80" spans="1:9" s="106" customFormat="1" ht="18.75">
      <c r="A80" s="124"/>
      <c r="B80" s="158"/>
      <c r="C80" s="10">
        <v>341</v>
      </c>
      <c r="D80" s="11" t="s">
        <v>140</v>
      </c>
      <c r="E80" s="8" t="s">
        <v>89</v>
      </c>
      <c r="F80" s="11" t="s">
        <v>19</v>
      </c>
      <c r="G80" s="8" t="s">
        <v>28</v>
      </c>
      <c r="H80" s="271">
        <f>'приложение № 6'!G83</f>
        <v>279358</v>
      </c>
      <c r="I80" s="292"/>
    </row>
    <row r="81" spans="1:9" s="106" customFormat="1" ht="18.75">
      <c r="A81" s="124"/>
      <c r="B81" s="158"/>
      <c r="C81" s="10">
        <v>341</v>
      </c>
      <c r="D81" s="11" t="s">
        <v>140</v>
      </c>
      <c r="E81" s="8" t="s">
        <v>106</v>
      </c>
      <c r="F81" s="8" t="s">
        <v>97</v>
      </c>
      <c r="G81" s="8" t="s">
        <v>98</v>
      </c>
      <c r="H81" s="271">
        <f>H82+H94</f>
        <v>7788629</v>
      </c>
      <c r="I81" s="292"/>
    </row>
    <row r="82" spans="1:9" s="106" customFormat="1" ht="18.75">
      <c r="A82" s="124"/>
      <c r="B82" s="158"/>
      <c r="C82" s="10">
        <v>341</v>
      </c>
      <c r="D82" s="11" t="s">
        <v>140</v>
      </c>
      <c r="E82" s="8" t="s">
        <v>106</v>
      </c>
      <c r="F82" s="8" t="s">
        <v>171</v>
      </c>
      <c r="G82" s="8" t="s">
        <v>98</v>
      </c>
      <c r="H82" s="271">
        <f>H83</f>
        <v>7650139</v>
      </c>
      <c r="I82" s="292"/>
    </row>
    <row r="83" spans="1:9" s="106" customFormat="1" ht="18.75">
      <c r="A83" s="124"/>
      <c r="B83" s="158"/>
      <c r="C83" s="10">
        <v>341</v>
      </c>
      <c r="D83" s="11" t="s">
        <v>140</v>
      </c>
      <c r="E83" s="8" t="s">
        <v>106</v>
      </c>
      <c r="F83" s="11" t="s">
        <v>108</v>
      </c>
      <c r="G83" s="8" t="s">
        <v>98</v>
      </c>
      <c r="H83" s="271">
        <f>H84</f>
        <v>7650139</v>
      </c>
      <c r="I83" s="292"/>
    </row>
    <row r="84" spans="1:9" s="106" customFormat="1" ht="18.75">
      <c r="A84" s="124"/>
      <c r="B84" s="158"/>
      <c r="C84" s="10">
        <v>341</v>
      </c>
      <c r="D84" s="13" t="s">
        <v>140</v>
      </c>
      <c r="E84" s="13" t="s">
        <v>106</v>
      </c>
      <c r="F84" s="11" t="s">
        <v>368</v>
      </c>
      <c r="G84" s="13" t="s">
        <v>98</v>
      </c>
      <c r="H84" s="272">
        <f>H85+H87+H89+H91</f>
        <v>7650139</v>
      </c>
      <c r="I84" s="292"/>
    </row>
    <row r="85" spans="1:9" s="106" customFormat="1" ht="18.75">
      <c r="A85" s="124"/>
      <c r="B85" s="158"/>
      <c r="C85" s="10">
        <v>341</v>
      </c>
      <c r="D85" s="13" t="s">
        <v>140</v>
      </c>
      <c r="E85" s="13" t="s">
        <v>106</v>
      </c>
      <c r="F85" s="11" t="s">
        <v>368</v>
      </c>
      <c r="G85" s="13" t="s">
        <v>274</v>
      </c>
      <c r="H85" s="271">
        <f>H86</f>
        <v>5519335</v>
      </c>
      <c r="I85" s="292"/>
    </row>
    <row r="86" spans="1:9" s="106" customFormat="1" ht="18.75">
      <c r="A86" s="124"/>
      <c r="B86" s="158"/>
      <c r="C86" s="10">
        <v>341</v>
      </c>
      <c r="D86" s="13" t="s">
        <v>140</v>
      </c>
      <c r="E86" s="13" t="s">
        <v>106</v>
      </c>
      <c r="F86" s="11" t="s">
        <v>368</v>
      </c>
      <c r="G86" s="13" t="s">
        <v>31</v>
      </c>
      <c r="H86" s="271">
        <f>'приложение № 6'!G89</f>
        <v>5519335</v>
      </c>
      <c r="I86" s="292"/>
    </row>
    <row r="87" spans="1:9" s="106" customFormat="1" ht="18.75">
      <c r="A87" s="124"/>
      <c r="B87" s="158"/>
      <c r="C87" s="10">
        <v>341</v>
      </c>
      <c r="D87" s="13" t="s">
        <v>140</v>
      </c>
      <c r="E87" s="13" t="s">
        <v>106</v>
      </c>
      <c r="F87" s="11" t="s">
        <v>368</v>
      </c>
      <c r="G87" s="13" t="s">
        <v>275</v>
      </c>
      <c r="H87" s="271">
        <f>H88</f>
        <v>399528</v>
      </c>
      <c r="I87" s="292"/>
    </row>
    <row r="88" spans="1:9" s="106" customFormat="1" ht="18.75">
      <c r="A88" s="124"/>
      <c r="B88" s="158"/>
      <c r="C88" s="10">
        <v>341</v>
      </c>
      <c r="D88" s="13" t="s">
        <v>140</v>
      </c>
      <c r="E88" s="13" t="s">
        <v>106</v>
      </c>
      <c r="F88" s="11" t="s">
        <v>368</v>
      </c>
      <c r="G88" s="8" t="s">
        <v>28</v>
      </c>
      <c r="H88" s="271">
        <f>'приложение № 6'!G91</f>
        <v>399528</v>
      </c>
      <c r="I88" s="292"/>
    </row>
    <row r="89" spans="1:9" s="106" customFormat="1" ht="18.75">
      <c r="A89" s="124"/>
      <c r="B89" s="158"/>
      <c r="C89" s="10">
        <v>341</v>
      </c>
      <c r="D89" s="13" t="s">
        <v>140</v>
      </c>
      <c r="E89" s="13" t="s">
        <v>106</v>
      </c>
      <c r="F89" s="11" t="s">
        <v>368</v>
      </c>
      <c r="G89" s="13" t="s">
        <v>280</v>
      </c>
      <c r="H89" s="271">
        <f>H90</f>
        <v>19580</v>
      </c>
      <c r="I89" s="292"/>
    </row>
    <row r="90" spans="1:9" s="106" customFormat="1" ht="18.75">
      <c r="A90" s="124"/>
      <c r="B90" s="158"/>
      <c r="C90" s="10">
        <v>341</v>
      </c>
      <c r="D90" s="13" t="s">
        <v>140</v>
      </c>
      <c r="E90" s="13" t="s">
        <v>106</v>
      </c>
      <c r="F90" s="11" t="s">
        <v>368</v>
      </c>
      <c r="G90" s="13" t="s">
        <v>281</v>
      </c>
      <c r="H90" s="271">
        <f>'приложение № 6'!G93</f>
        <v>19580</v>
      </c>
      <c r="I90" s="292"/>
    </row>
    <row r="91" spans="1:9" s="106" customFormat="1" ht="18.75">
      <c r="A91" s="124"/>
      <c r="B91" s="158"/>
      <c r="C91" s="10">
        <v>341</v>
      </c>
      <c r="D91" s="13" t="s">
        <v>140</v>
      </c>
      <c r="E91" s="13" t="s">
        <v>106</v>
      </c>
      <c r="F91" s="11" t="s">
        <v>257</v>
      </c>
      <c r="G91" s="13" t="s">
        <v>98</v>
      </c>
      <c r="H91" s="271">
        <f>H92</f>
        <v>1711696</v>
      </c>
      <c r="I91" s="292"/>
    </row>
    <row r="92" spans="1:9" s="106" customFormat="1" ht="18.75">
      <c r="A92" s="124"/>
      <c r="B92" s="158"/>
      <c r="C92" s="10">
        <v>341</v>
      </c>
      <c r="D92" s="13" t="s">
        <v>140</v>
      </c>
      <c r="E92" s="13" t="s">
        <v>106</v>
      </c>
      <c r="F92" s="11" t="s">
        <v>257</v>
      </c>
      <c r="G92" s="13" t="s">
        <v>274</v>
      </c>
      <c r="H92" s="271">
        <f>H93</f>
        <v>1711696</v>
      </c>
      <c r="I92" s="292"/>
    </row>
    <row r="93" spans="1:9" s="106" customFormat="1" ht="18.75">
      <c r="A93" s="124"/>
      <c r="B93" s="158"/>
      <c r="C93" s="10">
        <v>341</v>
      </c>
      <c r="D93" s="13" t="s">
        <v>140</v>
      </c>
      <c r="E93" s="13" t="s">
        <v>106</v>
      </c>
      <c r="F93" s="11" t="s">
        <v>257</v>
      </c>
      <c r="G93" s="13" t="s">
        <v>31</v>
      </c>
      <c r="H93" s="271">
        <f>'приложение № 6'!G96</f>
        <v>1711696</v>
      </c>
      <c r="I93" s="292"/>
    </row>
    <row r="94" spans="1:9" s="106" customFormat="1" ht="18.75">
      <c r="A94" s="124"/>
      <c r="B94" s="158"/>
      <c r="C94" s="10">
        <v>341</v>
      </c>
      <c r="D94" s="13" t="s">
        <v>140</v>
      </c>
      <c r="E94" s="13" t="s">
        <v>106</v>
      </c>
      <c r="F94" s="11" t="s">
        <v>17</v>
      </c>
      <c r="G94" s="13" t="s">
        <v>98</v>
      </c>
      <c r="H94" s="273">
        <f>H95+H98</f>
        <v>138490</v>
      </c>
      <c r="I94" s="292"/>
    </row>
    <row r="95" spans="1:9" s="106" customFormat="1" ht="18.75">
      <c r="A95" s="124"/>
      <c r="B95" s="158"/>
      <c r="C95" s="10">
        <v>341</v>
      </c>
      <c r="D95" s="13" t="s">
        <v>140</v>
      </c>
      <c r="E95" s="13" t="s">
        <v>106</v>
      </c>
      <c r="F95" s="11" t="s">
        <v>18</v>
      </c>
      <c r="G95" s="13" t="s">
        <v>98</v>
      </c>
      <c r="H95" s="273">
        <f>H96</f>
        <v>2990</v>
      </c>
      <c r="I95" s="292"/>
    </row>
    <row r="96" spans="1:9" s="106" customFormat="1" ht="18.75">
      <c r="A96" s="124"/>
      <c r="B96" s="158"/>
      <c r="C96" s="10">
        <v>341</v>
      </c>
      <c r="D96" s="13" t="s">
        <v>140</v>
      </c>
      <c r="E96" s="13" t="s">
        <v>106</v>
      </c>
      <c r="F96" s="11" t="s">
        <v>18</v>
      </c>
      <c r="G96" s="13" t="s">
        <v>275</v>
      </c>
      <c r="H96" s="273">
        <f>H97</f>
        <v>2990</v>
      </c>
      <c r="I96" s="292"/>
    </row>
    <row r="97" spans="1:9" s="106" customFormat="1" ht="18.75">
      <c r="A97" s="124"/>
      <c r="B97" s="158"/>
      <c r="C97" s="10">
        <v>341</v>
      </c>
      <c r="D97" s="13" t="s">
        <v>140</v>
      </c>
      <c r="E97" s="13" t="s">
        <v>106</v>
      </c>
      <c r="F97" s="11" t="s">
        <v>18</v>
      </c>
      <c r="G97" s="8" t="s">
        <v>28</v>
      </c>
      <c r="H97" s="273">
        <f>'приложение № 6'!G107</f>
        <v>2990</v>
      </c>
      <c r="I97" s="292"/>
    </row>
    <row r="98" spans="1:9" s="106" customFormat="1" ht="18.75">
      <c r="A98" s="124"/>
      <c r="B98" s="158"/>
      <c r="C98" s="10">
        <v>341</v>
      </c>
      <c r="D98" s="13" t="s">
        <v>140</v>
      </c>
      <c r="E98" s="13" t="s">
        <v>106</v>
      </c>
      <c r="F98" s="11" t="s">
        <v>19</v>
      </c>
      <c r="G98" s="13" t="s">
        <v>98</v>
      </c>
      <c r="H98" s="273">
        <f>H99</f>
        <v>135500</v>
      </c>
      <c r="I98" s="292"/>
    </row>
    <row r="99" spans="1:9" s="106" customFormat="1" ht="18.75">
      <c r="A99" s="124"/>
      <c r="B99" s="158"/>
      <c r="C99" s="10">
        <v>341</v>
      </c>
      <c r="D99" s="13" t="s">
        <v>140</v>
      </c>
      <c r="E99" s="13" t="s">
        <v>106</v>
      </c>
      <c r="F99" s="11" t="s">
        <v>19</v>
      </c>
      <c r="G99" s="13" t="s">
        <v>275</v>
      </c>
      <c r="H99" s="273">
        <f>H100</f>
        <v>135500</v>
      </c>
      <c r="I99" s="292"/>
    </row>
    <row r="100" spans="1:9" s="106" customFormat="1" ht="18.75">
      <c r="A100" s="124"/>
      <c r="B100" s="158"/>
      <c r="C100" s="10">
        <v>341</v>
      </c>
      <c r="D100" s="13" t="s">
        <v>140</v>
      </c>
      <c r="E100" s="13" t="s">
        <v>106</v>
      </c>
      <c r="F100" s="11" t="s">
        <v>19</v>
      </c>
      <c r="G100" s="8" t="s">
        <v>28</v>
      </c>
      <c r="H100" s="273">
        <f>'приложение № 6'!G110</f>
        <v>135500</v>
      </c>
      <c r="I100" s="292"/>
    </row>
    <row r="101" spans="1:10" s="112" customFormat="1" ht="150">
      <c r="A101" s="107" t="s">
        <v>527</v>
      </c>
      <c r="B101" s="33" t="s">
        <v>301</v>
      </c>
      <c r="C101" s="48">
        <v>342</v>
      </c>
      <c r="D101" s="15" t="s">
        <v>96</v>
      </c>
      <c r="E101" s="15" t="s">
        <v>96</v>
      </c>
      <c r="F101" s="15" t="s">
        <v>97</v>
      </c>
      <c r="G101" s="15" t="s">
        <v>98</v>
      </c>
      <c r="H101" s="274">
        <f>H102+H118</f>
        <v>138422580</v>
      </c>
      <c r="I101" s="293">
        <v>138422580</v>
      </c>
      <c r="J101" s="140"/>
    </row>
    <row r="102" spans="1:9" s="112" customFormat="1" ht="18.75">
      <c r="A102" s="124"/>
      <c r="B102" s="125"/>
      <c r="C102" s="10">
        <v>342</v>
      </c>
      <c r="D102" s="11" t="s">
        <v>110</v>
      </c>
      <c r="E102" s="8" t="s">
        <v>96</v>
      </c>
      <c r="F102" s="8" t="s">
        <v>97</v>
      </c>
      <c r="G102" s="8" t="s">
        <v>98</v>
      </c>
      <c r="H102" s="272">
        <f>H103+H113</f>
        <v>71326820</v>
      </c>
      <c r="I102" s="293"/>
    </row>
    <row r="103" spans="1:9" s="112" customFormat="1" ht="18.75">
      <c r="A103" s="124"/>
      <c r="B103" s="125"/>
      <c r="C103" s="10">
        <v>342</v>
      </c>
      <c r="D103" s="11" t="s">
        <v>110</v>
      </c>
      <c r="E103" s="8" t="s">
        <v>101</v>
      </c>
      <c r="F103" s="8" t="s">
        <v>97</v>
      </c>
      <c r="G103" s="8" t="s">
        <v>98</v>
      </c>
      <c r="H103" s="272">
        <f>H104</f>
        <v>70060797</v>
      </c>
      <c r="I103" s="293"/>
    </row>
    <row r="104" spans="1:9" s="112" customFormat="1" ht="18.75">
      <c r="A104" s="124"/>
      <c r="B104" s="125"/>
      <c r="C104" s="10">
        <v>342</v>
      </c>
      <c r="D104" s="11" t="s">
        <v>110</v>
      </c>
      <c r="E104" s="8" t="s">
        <v>101</v>
      </c>
      <c r="F104" s="8" t="s">
        <v>361</v>
      </c>
      <c r="G104" s="8" t="s">
        <v>98</v>
      </c>
      <c r="H104" s="272">
        <f>H105</f>
        <v>70060797</v>
      </c>
      <c r="I104" s="293"/>
    </row>
    <row r="105" spans="1:9" s="112" customFormat="1" ht="18.75">
      <c r="A105" s="124"/>
      <c r="B105" s="125"/>
      <c r="C105" s="10">
        <v>342</v>
      </c>
      <c r="D105" s="11" t="s">
        <v>110</v>
      </c>
      <c r="E105" s="8" t="s">
        <v>101</v>
      </c>
      <c r="F105" s="8" t="s">
        <v>294</v>
      </c>
      <c r="G105" s="8" t="s">
        <v>98</v>
      </c>
      <c r="H105" s="272">
        <f>H106+H109</f>
        <v>70060797</v>
      </c>
      <c r="I105" s="293"/>
    </row>
    <row r="106" spans="1:9" s="112" customFormat="1" ht="18.75">
      <c r="A106" s="124"/>
      <c r="B106" s="125"/>
      <c r="C106" s="10">
        <v>342</v>
      </c>
      <c r="D106" s="11" t="s">
        <v>110</v>
      </c>
      <c r="E106" s="8" t="s">
        <v>101</v>
      </c>
      <c r="F106" s="8" t="s">
        <v>294</v>
      </c>
      <c r="G106" s="8" t="s">
        <v>283</v>
      </c>
      <c r="H106" s="272">
        <f>H107</f>
        <v>57418311</v>
      </c>
      <c r="I106" s="293"/>
    </row>
    <row r="107" spans="1:9" s="112" customFormat="1" ht="18.75">
      <c r="A107" s="124"/>
      <c r="B107" s="125"/>
      <c r="C107" s="10">
        <v>342</v>
      </c>
      <c r="D107" s="11" t="s">
        <v>110</v>
      </c>
      <c r="E107" s="8" t="s">
        <v>101</v>
      </c>
      <c r="F107" s="8" t="s">
        <v>294</v>
      </c>
      <c r="G107" s="8" t="s">
        <v>71</v>
      </c>
      <c r="H107" s="272">
        <f>H108</f>
        <v>57418311</v>
      </c>
      <c r="I107" s="293"/>
    </row>
    <row r="108" spans="1:9" s="112" customFormat="1" ht="18.75">
      <c r="A108" s="124"/>
      <c r="B108" s="125"/>
      <c r="C108" s="10">
        <v>342</v>
      </c>
      <c r="D108" s="11" t="s">
        <v>110</v>
      </c>
      <c r="E108" s="8" t="s">
        <v>101</v>
      </c>
      <c r="F108" s="8" t="s">
        <v>294</v>
      </c>
      <c r="G108" s="8" t="s">
        <v>72</v>
      </c>
      <c r="H108" s="272">
        <f>'приложение № 6'!G118</f>
        <v>57418311</v>
      </c>
      <c r="I108" s="293"/>
    </row>
    <row r="109" spans="1:9" s="112" customFormat="1" ht="18.75">
      <c r="A109" s="124"/>
      <c r="B109" s="125"/>
      <c r="C109" s="10">
        <v>342</v>
      </c>
      <c r="D109" s="11" t="s">
        <v>110</v>
      </c>
      <c r="E109" s="8" t="s">
        <v>101</v>
      </c>
      <c r="F109" s="8" t="s">
        <v>302</v>
      </c>
      <c r="G109" s="8" t="s">
        <v>98</v>
      </c>
      <c r="H109" s="272">
        <f>H110</f>
        <v>12642486</v>
      </c>
      <c r="I109" s="293"/>
    </row>
    <row r="110" spans="1:9" s="112" customFormat="1" ht="18.75">
      <c r="A110" s="124"/>
      <c r="B110" s="125"/>
      <c r="C110" s="10">
        <v>342</v>
      </c>
      <c r="D110" s="11" t="s">
        <v>110</v>
      </c>
      <c r="E110" s="8" t="s">
        <v>101</v>
      </c>
      <c r="F110" s="8" t="s">
        <v>302</v>
      </c>
      <c r="G110" s="8" t="s">
        <v>283</v>
      </c>
      <c r="H110" s="272">
        <f>H111</f>
        <v>12642486</v>
      </c>
      <c r="I110" s="293"/>
    </row>
    <row r="111" spans="1:9" s="112" customFormat="1" ht="18.75">
      <c r="A111" s="124"/>
      <c r="B111" s="125"/>
      <c r="C111" s="10">
        <v>342</v>
      </c>
      <c r="D111" s="11" t="s">
        <v>110</v>
      </c>
      <c r="E111" s="8" t="s">
        <v>101</v>
      </c>
      <c r="F111" s="8" t="s">
        <v>302</v>
      </c>
      <c r="G111" s="8" t="s">
        <v>71</v>
      </c>
      <c r="H111" s="272">
        <f>H112</f>
        <v>12642486</v>
      </c>
      <c r="I111" s="293"/>
    </row>
    <row r="112" spans="1:9" s="112" customFormat="1" ht="18.75">
      <c r="A112" s="124"/>
      <c r="B112" s="125"/>
      <c r="C112" s="10">
        <v>342</v>
      </c>
      <c r="D112" s="11" t="s">
        <v>110</v>
      </c>
      <c r="E112" s="8" t="s">
        <v>101</v>
      </c>
      <c r="F112" s="8" t="s">
        <v>302</v>
      </c>
      <c r="G112" s="8" t="s">
        <v>72</v>
      </c>
      <c r="H112" s="272">
        <f>'приложение № 6'!G122</f>
        <v>12642486</v>
      </c>
      <c r="I112" s="293"/>
    </row>
    <row r="113" spans="1:9" s="112" customFormat="1" ht="18.75">
      <c r="A113" s="124"/>
      <c r="B113" s="125"/>
      <c r="C113" s="10">
        <v>342</v>
      </c>
      <c r="D113" s="11" t="s">
        <v>110</v>
      </c>
      <c r="E113" s="11" t="s">
        <v>110</v>
      </c>
      <c r="F113" s="11" t="s">
        <v>97</v>
      </c>
      <c r="G113" s="11" t="s">
        <v>98</v>
      </c>
      <c r="H113" s="272">
        <f>H114</f>
        <v>1266023</v>
      </c>
      <c r="I113" s="293"/>
    </row>
    <row r="114" spans="1:9" s="112" customFormat="1" ht="18.75">
      <c r="A114" s="124"/>
      <c r="B114" s="125"/>
      <c r="C114" s="10">
        <v>342</v>
      </c>
      <c r="D114" s="11" t="s">
        <v>110</v>
      </c>
      <c r="E114" s="11" t="s">
        <v>110</v>
      </c>
      <c r="F114" s="11" t="s">
        <v>298</v>
      </c>
      <c r="G114" s="11" t="s">
        <v>98</v>
      </c>
      <c r="H114" s="272">
        <f>H115</f>
        <v>1266023</v>
      </c>
      <c r="I114" s="293"/>
    </row>
    <row r="115" spans="1:9" s="112" customFormat="1" ht="18.75">
      <c r="A115" s="124"/>
      <c r="B115" s="125"/>
      <c r="C115" s="10">
        <v>342</v>
      </c>
      <c r="D115" s="11" t="s">
        <v>110</v>
      </c>
      <c r="E115" s="11" t="s">
        <v>110</v>
      </c>
      <c r="F115" s="11" t="s">
        <v>298</v>
      </c>
      <c r="G115" s="11" t="s">
        <v>283</v>
      </c>
      <c r="H115" s="272">
        <f>H116</f>
        <v>1266023</v>
      </c>
      <c r="I115" s="293"/>
    </row>
    <row r="116" spans="1:9" s="112" customFormat="1" ht="18.75">
      <c r="A116" s="124"/>
      <c r="B116" s="125"/>
      <c r="C116" s="10">
        <v>342</v>
      </c>
      <c r="D116" s="11" t="s">
        <v>110</v>
      </c>
      <c r="E116" s="11" t="s">
        <v>110</v>
      </c>
      <c r="F116" s="11" t="s">
        <v>298</v>
      </c>
      <c r="G116" s="11" t="s">
        <v>71</v>
      </c>
      <c r="H116" s="272">
        <f>H117</f>
        <v>1266023</v>
      </c>
      <c r="I116" s="293"/>
    </row>
    <row r="117" spans="1:9" s="112" customFormat="1" ht="18.75">
      <c r="A117" s="124"/>
      <c r="B117" s="125"/>
      <c r="C117" s="10">
        <v>342</v>
      </c>
      <c r="D117" s="11" t="s">
        <v>110</v>
      </c>
      <c r="E117" s="11" t="s">
        <v>110</v>
      </c>
      <c r="F117" s="11" t="s">
        <v>298</v>
      </c>
      <c r="G117" s="11" t="s">
        <v>72</v>
      </c>
      <c r="H117" s="272">
        <f>'приложение № 6'!G127</f>
        <v>1266023</v>
      </c>
      <c r="I117" s="293"/>
    </row>
    <row r="118" spans="1:9" s="112" customFormat="1" ht="18.75">
      <c r="A118" s="124"/>
      <c r="B118" s="125"/>
      <c r="C118" s="10">
        <v>342</v>
      </c>
      <c r="D118" s="11" t="s">
        <v>205</v>
      </c>
      <c r="E118" s="11" t="s">
        <v>96</v>
      </c>
      <c r="F118" s="11" t="s">
        <v>97</v>
      </c>
      <c r="G118" s="11" t="s">
        <v>98</v>
      </c>
      <c r="H118" s="272">
        <f>H119+H129+H135</f>
        <v>67095760</v>
      </c>
      <c r="I118" s="293"/>
    </row>
    <row r="119" spans="1:9" s="112" customFormat="1" ht="18.75">
      <c r="A119" s="124"/>
      <c r="B119" s="125"/>
      <c r="C119" s="10">
        <v>342</v>
      </c>
      <c r="D119" s="11" t="s">
        <v>205</v>
      </c>
      <c r="E119" s="11" t="s">
        <v>89</v>
      </c>
      <c r="F119" s="11" t="s">
        <v>97</v>
      </c>
      <c r="G119" s="11" t="s">
        <v>98</v>
      </c>
      <c r="H119" s="272">
        <f>H120</f>
        <v>59622031</v>
      </c>
      <c r="I119" s="293"/>
    </row>
    <row r="120" spans="1:9" s="112" customFormat="1" ht="18.75">
      <c r="A120" s="124"/>
      <c r="B120" s="125"/>
      <c r="C120" s="10">
        <v>342</v>
      </c>
      <c r="D120" s="11" t="s">
        <v>205</v>
      </c>
      <c r="E120" s="11" t="s">
        <v>89</v>
      </c>
      <c r="F120" s="13" t="s">
        <v>392</v>
      </c>
      <c r="G120" s="13" t="s">
        <v>98</v>
      </c>
      <c r="H120" s="272">
        <f>H121</f>
        <v>59622031</v>
      </c>
      <c r="I120" s="293"/>
    </row>
    <row r="121" spans="1:9" s="112" customFormat="1" ht="18.75">
      <c r="A121" s="124"/>
      <c r="B121" s="125"/>
      <c r="C121" s="10">
        <v>342</v>
      </c>
      <c r="D121" s="11" t="s">
        <v>205</v>
      </c>
      <c r="E121" s="11" t="s">
        <v>89</v>
      </c>
      <c r="F121" s="13" t="s">
        <v>173</v>
      </c>
      <c r="G121" s="13" t="s">
        <v>98</v>
      </c>
      <c r="H121" s="272">
        <f>H122+H125</f>
        <v>59622031</v>
      </c>
      <c r="I121" s="293"/>
    </row>
    <row r="122" spans="1:9" s="112" customFormat="1" ht="18.75">
      <c r="A122" s="124"/>
      <c r="B122" s="125"/>
      <c r="C122" s="10">
        <v>342</v>
      </c>
      <c r="D122" s="11" t="s">
        <v>205</v>
      </c>
      <c r="E122" s="11" t="s">
        <v>89</v>
      </c>
      <c r="F122" s="13" t="s">
        <v>173</v>
      </c>
      <c r="G122" s="11" t="s">
        <v>283</v>
      </c>
      <c r="H122" s="272">
        <f>H123</f>
        <v>49133687</v>
      </c>
      <c r="I122" s="293"/>
    </row>
    <row r="123" spans="1:9" s="112" customFormat="1" ht="18.75">
      <c r="A123" s="124"/>
      <c r="B123" s="125"/>
      <c r="C123" s="10">
        <v>342</v>
      </c>
      <c r="D123" s="11" t="s">
        <v>205</v>
      </c>
      <c r="E123" s="11" t="s">
        <v>89</v>
      </c>
      <c r="F123" s="13" t="s">
        <v>173</v>
      </c>
      <c r="G123" s="11" t="s">
        <v>71</v>
      </c>
      <c r="H123" s="272">
        <f>H124</f>
        <v>49133687</v>
      </c>
      <c r="I123" s="293"/>
    </row>
    <row r="124" spans="1:9" s="112" customFormat="1" ht="18.75">
      <c r="A124" s="124"/>
      <c r="B124" s="125"/>
      <c r="C124" s="10">
        <v>342</v>
      </c>
      <c r="D124" s="11" t="s">
        <v>205</v>
      </c>
      <c r="E124" s="11" t="s">
        <v>89</v>
      </c>
      <c r="F124" s="13" t="s">
        <v>173</v>
      </c>
      <c r="G124" s="11" t="s">
        <v>72</v>
      </c>
      <c r="H124" s="272">
        <f>'приложение № 6'!G145</f>
        <v>49133687</v>
      </c>
      <c r="I124" s="293"/>
    </row>
    <row r="125" spans="1:9" s="112" customFormat="1" ht="18.75">
      <c r="A125" s="124"/>
      <c r="B125" s="125"/>
      <c r="C125" s="10">
        <v>342</v>
      </c>
      <c r="D125" s="11" t="s">
        <v>205</v>
      </c>
      <c r="E125" s="11" t="s">
        <v>89</v>
      </c>
      <c r="F125" s="13" t="s">
        <v>253</v>
      </c>
      <c r="G125" s="13" t="s">
        <v>98</v>
      </c>
      <c r="H125" s="272">
        <f>H126</f>
        <v>10488344</v>
      </c>
      <c r="I125" s="293"/>
    </row>
    <row r="126" spans="1:9" s="112" customFormat="1" ht="18.75">
      <c r="A126" s="124"/>
      <c r="B126" s="125"/>
      <c r="C126" s="10">
        <v>342</v>
      </c>
      <c r="D126" s="11" t="s">
        <v>205</v>
      </c>
      <c r="E126" s="11" t="s">
        <v>89</v>
      </c>
      <c r="F126" s="13" t="s">
        <v>253</v>
      </c>
      <c r="G126" s="11" t="s">
        <v>283</v>
      </c>
      <c r="H126" s="272">
        <f>H127</f>
        <v>10488344</v>
      </c>
      <c r="I126" s="293"/>
    </row>
    <row r="127" spans="1:9" s="112" customFormat="1" ht="18.75">
      <c r="A127" s="124"/>
      <c r="B127" s="125"/>
      <c r="C127" s="10">
        <v>342</v>
      </c>
      <c r="D127" s="11" t="s">
        <v>205</v>
      </c>
      <c r="E127" s="11" t="s">
        <v>89</v>
      </c>
      <c r="F127" s="13" t="s">
        <v>253</v>
      </c>
      <c r="G127" s="11" t="s">
        <v>71</v>
      </c>
      <c r="H127" s="272">
        <f>H128</f>
        <v>10488344</v>
      </c>
      <c r="I127" s="293"/>
    </row>
    <row r="128" spans="1:9" s="112" customFormat="1" ht="18.75">
      <c r="A128" s="124"/>
      <c r="B128" s="125"/>
      <c r="C128" s="10">
        <v>342</v>
      </c>
      <c r="D128" s="11" t="s">
        <v>205</v>
      </c>
      <c r="E128" s="11" t="s">
        <v>89</v>
      </c>
      <c r="F128" s="13" t="s">
        <v>253</v>
      </c>
      <c r="G128" s="11" t="s">
        <v>72</v>
      </c>
      <c r="H128" s="272">
        <f>'приложение № 6'!G149</f>
        <v>10488344</v>
      </c>
      <c r="I128" s="293"/>
    </row>
    <row r="129" spans="1:9" s="112" customFormat="1" ht="18.75">
      <c r="A129" s="124"/>
      <c r="B129" s="125"/>
      <c r="C129" s="10">
        <v>342</v>
      </c>
      <c r="D129" s="11" t="s">
        <v>205</v>
      </c>
      <c r="E129" s="11" t="s">
        <v>101</v>
      </c>
      <c r="F129" s="11" t="s">
        <v>97</v>
      </c>
      <c r="G129" s="11" t="s">
        <v>98</v>
      </c>
      <c r="H129" s="272">
        <f>H130</f>
        <v>999505</v>
      </c>
      <c r="I129" s="293"/>
    </row>
    <row r="130" spans="1:9" s="112" customFormat="1" ht="18.75">
      <c r="A130" s="124"/>
      <c r="B130" s="125"/>
      <c r="C130" s="10">
        <v>342</v>
      </c>
      <c r="D130" s="11" t="s">
        <v>205</v>
      </c>
      <c r="E130" s="11" t="s">
        <v>101</v>
      </c>
      <c r="F130" s="13" t="s">
        <v>393</v>
      </c>
      <c r="G130" s="13" t="s">
        <v>98</v>
      </c>
      <c r="H130" s="272">
        <f>H131</f>
        <v>999505</v>
      </c>
      <c r="I130" s="293"/>
    </row>
    <row r="131" spans="1:9" s="112" customFormat="1" ht="18.75">
      <c r="A131" s="124"/>
      <c r="B131" s="125"/>
      <c r="C131" s="10">
        <v>342</v>
      </c>
      <c r="D131" s="11" t="s">
        <v>205</v>
      </c>
      <c r="E131" s="11" t="s">
        <v>101</v>
      </c>
      <c r="F131" s="13" t="s">
        <v>176</v>
      </c>
      <c r="G131" s="13" t="s">
        <v>98</v>
      </c>
      <c r="H131" s="272">
        <f>H132</f>
        <v>999505</v>
      </c>
      <c r="I131" s="293"/>
    </row>
    <row r="132" spans="1:9" s="112" customFormat="1" ht="18.75">
      <c r="A132" s="124"/>
      <c r="B132" s="125"/>
      <c r="C132" s="10">
        <v>342</v>
      </c>
      <c r="D132" s="11" t="s">
        <v>205</v>
      </c>
      <c r="E132" s="11" t="s">
        <v>101</v>
      </c>
      <c r="F132" s="13" t="s">
        <v>176</v>
      </c>
      <c r="G132" s="11" t="s">
        <v>283</v>
      </c>
      <c r="H132" s="272">
        <f>H133</f>
        <v>999505</v>
      </c>
      <c r="I132" s="293"/>
    </row>
    <row r="133" spans="1:9" s="112" customFormat="1" ht="18.75">
      <c r="A133" s="124"/>
      <c r="B133" s="125"/>
      <c r="C133" s="10">
        <v>342</v>
      </c>
      <c r="D133" s="11" t="s">
        <v>205</v>
      </c>
      <c r="E133" s="11" t="s">
        <v>101</v>
      </c>
      <c r="F133" s="13" t="s">
        <v>176</v>
      </c>
      <c r="G133" s="11" t="s">
        <v>71</v>
      </c>
      <c r="H133" s="272">
        <f>H134</f>
        <v>999505</v>
      </c>
      <c r="I133" s="293"/>
    </row>
    <row r="134" spans="1:9" s="112" customFormat="1" ht="18.75">
      <c r="A134" s="124"/>
      <c r="B134" s="125"/>
      <c r="C134" s="10">
        <v>342</v>
      </c>
      <c r="D134" s="11" t="s">
        <v>205</v>
      </c>
      <c r="E134" s="11" t="s">
        <v>101</v>
      </c>
      <c r="F134" s="13" t="s">
        <v>176</v>
      </c>
      <c r="G134" s="11" t="s">
        <v>72</v>
      </c>
      <c r="H134" s="272">
        <f>'приложение № 6'!G160</f>
        <v>999505</v>
      </c>
      <c r="I134" s="293"/>
    </row>
    <row r="135" spans="1:9" s="112" customFormat="1" ht="18.75">
      <c r="A135" s="124"/>
      <c r="B135" s="125"/>
      <c r="C135" s="10">
        <v>342</v>
      </c>
      <c r="D135" s="13" t="s">
        <v>205</v>
      </c>
      <c r="E135" s="13" t="s">
        <v>119</v>
      </c>
      <c r="F135" s="13" t="s">
        <v>97</v>
      </c>
      <c r="G135" s="13" t="s">
        <v>98</v>
      </c>
      <c r="H135" s="272">
        <f>H136+H146</f>
        <v>6474224</v>
      </c>
      <c r="I135" s="293"/>
    </row>
    <row r="136" spans="1:9" s="112" customFormat="1" ht="18.75">
      <c r="A136" s="124"/>
      <c r="B136" s="125"/>
      <c r="C136" s="10">
        <v>342</v>
      </c>
      <c r="D136" s="13" t="s">
        <v>205</v>
      </c>
      <c r="E136" s="13" t="s">
        <v>119</v>
      </c>
      <c r="F136" s="13" t="s">
        <v>171</v>
      </c>
      <c r="G136" s="13" t="s">
        <v>98</v>
      </c>
      <c r="H136" s="272">
        <f>H137</f>
        <v>6365344</v>
      </c>
      <c r="I136" s="293"/>
    </row>
    <row r="137" spans="1:9" s="112" customFormat="1" ht="18.75">
      <c r="A137" s="124"/>
      <c r="B137" s="125"/>
      <c r="C137" s="10">
        <v>342</v>
      </c>
      <c r="D137" s="13" t="s">
        <v>205</v>
      </c>
      <c r="E137" s="13" t="s">
        <v>119</v>
      </c>
      <c r="F137" s="13" t="s">
        <v>108</v>
      </c>
      <c r="G137" s="13" t="s">
        <v>98</v>
      </c>
      <c r="H137" s="272">
        <f>H138+H143</f>
        <v>6365344</v>
      </c>
      <c r="I137" s="293"/>
    </row>
    <row r="138" spans="1:9" s="112" customFormat="1" ht="18.75">
      <c r="A138" s="124"/>
      <c r="B138" s="125"/>
      <c r="C138" s="10">
        <v>342</v>
      </c>
      <c r="D138" s="13" t="s">
        <v>205</v>
      </c>
      <c r="E138" s="13" t="s">
        <v>119</v>
      </c>
      <c r="F138" s="11" t="s">
        <v>368</v>
      </c>
      <c r="G138" s="13" t="s">
        <v>98</v>
      </c>
      <c r="H138" s="272">
        <f>H139+H141</f>
        <v>4672036</v>
      </c>
      <c r="I138" s="293"/>
    </row>
    <row r="139" spans="1:9" s="112" customFormat="1" ht="18.75">
      <c r="A139" s="124"/>
      <c r="B139" s="125"/>
      <c r="C139" s="10">
        <v>342</v>
      </c>
      <c r="D139" s="13" t="s">
        <v>205</v>
      </c>
      <c r="E139" s="13" t="s">
        <v>119</v>
      </c>
      <c r="F139" s="11" t="s">
        <v>368</v>
      </c>
      <c r="G139" s="13" t="s">
        <v>274</v>
      </c>
      <c r="H139" s="272">
        <f>H140</f>
        <v>4583002</v>
      </c>
      <c r="I139" s="293"/>
    </row>
    <row r="140" spans="1:9" s="112" customFormat="1" ht="18.75">
      <c r="A140" s="124"/>
      <c r="B140" s="125"/>
      <c r="C140" s="10">
        <v>342</v>
      </c>
      <c r="D140" s="13" t="s">
        <v>205</v>
      </c>
      <c r="E140" s="13" t="s">
        <v>119</v>
      </c>
      <c r="F140" s="11" t="s">
        <v>368</v>
      </c>
      <c r="G140" s="13" t="s">
        <v>31</v>
      </c>
      <c r="H140" s="272">
        <f>'приложение № 6'!G166</f>
        <v>4583002</v>
      </c>
      <c r="I140" s="293"/>
    </row>
    <row r="141" spans="1:9" s="112" customFormat="1" ht="18.75">
      <c r="A141" s="124"/>
      <c r="B141" s="125"/>
      <c r="C141" s="10">
        <v>342</v>
      </c>
      <c r="D141" s="13" t="s">
        <v>205</v>
      </c>
      <c r="E141" s="13" t="s">
        <v>119</v>
      </c>
      <c r="F141" s="11" t="s">
        <v>368</v>
      </c>
      <c r="G141" s="13" t="s">
        <v>275</v>
      </c>
      <c r="H141" s="272">
        <f>H142</f>
        <v>89034</v>
      </c>
      <c r="I141" s="293"/>
    </row>
    <row r="142" spans="1:9" s="112" customFormat="1" ht="18.75">
      <c r="A142" s="124"/>
      <c r="B142" s="125"/>
      <c r="C142" s="10">
        <v>342</v>
      </c>
      <c r="D142" s="13" t="s">
        <v>205</v>
      </c>
      <c r="E142" s="13" t="s">
        <v>119</v>
      </c>
      <c r="F142" s="11" t="s">
        <v>368</v>
      </c>
      <c r="G142" s="8" t="s">
        <v>28</v>
      </c>
      <c r="H142" s="272">
        <f>'приложение № 6'!G168</f>
        <v>89034</v>
      </c>
      <c r="I142" s="293"/>
    </row>
    <row r="143" spans="1:9" s="112" customFormat="1" ht="18.75">
      <c r="A143" s="124"/>
      <c r="B143" s="125"/>
      <c r="C143" s="10">
        <v>342</v>
      </c>
      <c r="D143" s="13" t="s">
        <v>205</v>
      </c>
      <c r="E143" s="13" t="s">
        <v>119</v>
      </c>
      <c r="F143" s="11" t="s">
        <v>257</v>
      </c>
      <c r="G143" s="13" t="s">
        <v>98</v>
      </c>
      <c r="H143" s="272">
        <f>H144</f>
        <v>1693308</v>
      </c>
      <c r="I143" s="293"/>
    </row>
    <row r="144" spans="1:9" s="112" customFormat="1" ht="18.75">
      <c r="A144" s="124"/>
      <c r="B144" s="125"/>
      <c r="C144" s="10">
        <v>342</v>
      </c>
      <c r="D144" s="13" t="s">
        <v>205</v>
      </c>
      <c r="E144" s="13" t="s">
        <v>119</v>
      </c>
      <c r="F144" s="11" t="s">
        <v>257</v>
      </c>
      <c r="G144" s="13" t="s">
        <v>274</v>
      </c>
      <c r="H144" s="272">
        <f>H145</f>
        <v>1693308</v>
      </c>
      <c r="I144" s="293"/>
    </row>
    <row r="145" spans="1:9" s="112" customFormat="1" ht="18.75">
      <c r="A145" s="124"/>
      <c r="B145" s="125"/>
      <c r="C145" s="10">
        <v>342</v>
      </c>
      <c r="D145" s="13" t="s">
        <v>205</v>
      </c>
      <c r="E145" s="13" t="s">
        <v>119</v>
      </c>
      <c r="F145" s="11" t="s">
        <v>257</v>
      </c>
      <c r="G145" s="13" t="s">
        <v>31</v>
      </c>
      <c r="H145" s="272">
        <f>'приложение № 6'!G171</f>
        <v>1693308</v>
      </c>
      <c r="I145" s="293"/>
    </row>
    <row r="146" spans="1:9" s="112" customFormat="1" ht="18.75">
      <c r="A146" s="124"/>
      <c r="B146" s="125"/>
      <c r="C146" s="10">
        <v>342</v>
      </c>
      <c r="D146" s="13" t="s">
        <v>205</v>
      </c>
      <c r="E146" s="13" t="s">
        <v>119</v>
      </c>
      <c r="F146" s="11" t="s">
        <v>17</v>
      </c>
      <c r="G146" s="13" t="s">
        <v>98</v>
      </c>
      <c r="H146" s="273">
        <f>H147+H152</f>
        <v>108880</v>
      </c>
      <c r="I146" s="293"/>
    </row>
    <row r="147" spans="1:9" s="112" customFormat="1" ht="18.75">
      <c r="A147" s="124"/>
      <c r="B147" s="125"/>
      <c r="C147" s="10">
        <v>342</v>
      </c>
      <c r="D147" s="13" t="s">
        <v>205</v>
      </c>
      <c r="E147" s="13" t="s">
        <v>119</v>
      </c>
      <c r="F147" s="11" t="s">
        <v>18</v>
      </c>
      <c r="G147" s="13" t="s">
        <v>98</v>
      </c>
      <c r="H147" s="273">
        <f>H150+H148</f>
        <v>8080</v>
      </c>
      <c r="I147" s="293"/>
    </row>
    <row r="148" spans="1:9" s="112" customFormat="1" ht="18.75" hidden="1">
      <c r="A148" s="124"/>
      <c r="B148" s="125"/>
      <c r="C148" s="10">
        <v>342</v>
      </c>
      <c r="D148" s="13" t="s">
        <v>205</v>
      </c>
      <c r="E148" s="13" t="s">
        <v>119</v>
      </c>
      <c r="F148" s="11" t="s">
        <v>18</v>
      </c>
      <c r="G148" s="13" t="s">
        <v>274</v>
      </c>
      <c r="H148" s="273">
        <f>H149</f>
        <v>0</v>
      </c>
      <c r="I148" s="293"/>
    </row>
    <row r="149" spans="1:9" s="112" customFormat="1" ht="18.75" hidden="1">
      <c r="A149" s="124"/>
      <c r="B149" s="125"/>
      <c r="C149" s="10">
        <v>342</v>
      </c>
      <c r="D149" s="13" t="s">
        <v>205</v>
      </c>
      <c r="E149" s="13" t="s">
        <v>119</v>
      </c>
      <c r="F149" s="11" t="s">
        <v>18</v>
      </c>
      <c r="G149" s="13" t="s">
        <v>31</v>
      </c>
      <c r="H149" s="273">
        <v>0</v>
      </c>
      <c r="I149" s="293"/>
    </row>
    <row r="150" spans="1:9" s="112" customFormat="1" ht="18.75">
      <c r="A150" s="124"/>
      <c r="B150" s="125"/>
      <c r="C150" s="10">
        <v>342</v>
      </c>
      <c r="D150" s="13" t="s">
        <v>205</v>
      </c>
      <c r="E150" s="13" t="s">
        <v>119</v>
      </c>
      <c r="F150" s="11" t="s">
        <v>18</v>
      </c>
      <c r="G150" s="13" t="s">
        <v>275</v>
      </c>
      <c r="H150" s="273">
        <f>H151</f>
        <v>8080</v>
      </c>
      <c r="I150" s="293"/>
    </row>
    <row r="151" spans="1:9" s="112" customFormat="1" ht="18.75">
      <c r="A151" s="124"/>
      <c r="B151" s="125"/>
      <c r="C151" s="10">
        <v>342</v>
      </c>
      <c r="D151" s="13" t="s">
        <v>205</v>
      </c>
      <c r="E151" s="13" t="s">
        <v>119</v>
      </c>
      <c r="F151" s="11" t="s">
        <v>18</v>
      </c>
      <c r="G151" s="8" t="s">
        <v>28</v>
      </c>
      <c r="H151" s="273">
        <f>'приложение № 6'!G181</f>
        <v>8080</v>
      </c>
      <c r="I151" s="293"/>
    </row>
    <row r="152" spans="1:9" s="112" customFormat="1" ht="18.75">
      <c r="A152" s="124"/>
      <c r="B152" s="125"/>
      <c r="C152" s="10">
        <v>342</v>
      </c>
      <c r="D152" s="13" t="s">
        <v>205</v>
      </c>
      <c r="E152" s="13" t="s">
        <v>119</v>
      </c>
      <c r="F152" s="11" t="s">
        <v>19</v>
      </c>
      <c r="G152" s="13" t="s">
        <v>98</v>
      </c>
      <c r="H152" s="273">
        <f>H153</f>
        <v>100800</v>
      </c>
      <c r="I152" s="293"/>
    </row>
    <row r="153" spans="1:9" s="112" customFormat="1" ht="18.75">
      <c r="A153" s="124"/>
      <c r="B153" s="125"/>
      <c r="C153" s="10">
        <v>342</v>
      </c>
      <c r="D153" s="13" t="s">
        <v>205</v>
      </c>
      <c r="E153" s="13" t="s">
        <v>119</v>
      </c>
      <c r="F153" s="11" t="s">
        <v>19</v>
      </c>
      <c r="G153" s="13" t="s">
        <v>275</v>
      </c>
      <c r="H153" s="273">
        <f>H154</f>
        <v>100800</v>
      </c>
      <c r="I153" s="293"/>
    </row>
    <row r="154" spans="1:9" s="112" customFormat="1" ht="18.75">
      <c r="A154" s="124"/>
      <c r="B154" s="125"/>
      <c r="C154" s="10">
        <v>342</v>
      </c>
      <c r="D154" s="13" t="s">
        <v>205</v>
      </c>
      <c r="E154" s="13" t="s">
        <v>119</v>
      </c>
      <c r="F154" s="11" t="s">
        <v>19</v>
      </c>
      <c r="G154" s="8" t="s">
        <v>28</v>
      </c>
      <c r="H154" s="273">
        <f>'приложение № 6'!G184</f>
        <v>100800</v>
      </c>
      <c r="I154" s="293"/>
    </row>
    <row r="155" spans="1:11" s="113" customFormat="1" ht="131.25">
      <c r="A155" s="107" t="s">
        <v>10</v>
      </c>
      <c r="B155" s="47" t="s">
        <v>304</v>
      </c>
      <c r="C155" s="48">
        <v>343</v>
      </c>
      <c r="D155" s="15" t="s">
        <v>96</v>
      </c>
      <c r="E155" s="15" t="s">
        <v>96</v>
      </c>
      <c r="F155" s="15" t="s">
        <v>97</v>
      </c>
      <c r="G155" s="15" t="s">
        <v>98</v>
      </c>
      <c r="H155" s="183">
        <f>H156+H171</f>
        <v>300226829</v>
      </c>
      <c r="I155" s="220">
        <v>300226829</v>
      </c>
      <c r="K155" s="136"/>
    </row>
    <row r="156" spans="1:9" s="112" customFormat="1" ht="18.75">
      <c r="A156" s="124"/>
      <c r="B156" s="158"/>
      <c r="C156" s="8" t="s">
        <v>305</v>
      </c>
      <c r="D156" s="11" t="s">
        <v>110</v>
      </c>
      <c r="E156" s="11" t="s">
        <v>96</v>
      </c>
      <c r="F156" s="11" t="s">
        <v>97</v>
      </c>
      <c r="G156" s="11" t="s">
        <v>98</v>
      </c>
      <c r="H156" s="271">
        <f>H157</f>
        <v>15041800</v>
      </c>
      <c r="I156" s="293"/>
    </row>
    <row r="157" spans="1:9" s="112" customFormat="1" ht="18.75">
      <c r="A157" s="124"/>
      <c r="B157" s="158"/>
      <c r="C157" s="8" t="s">
        <v>305</v>
      </c>
      <c r="D157" s="11" t="s">
        <v>110</v>
      </c>
      <c r="E157" s="11" t="s">
        <v>101</v>
      </c>
      <c r="F157" s="11" t="s">
        <v>97</v>
      </c>
      <c r="G157" s="11" t="s">
        <v>98</v>
      </c>
      <c r="H157" s="271">
        <f>H158</f>
        <v>15041800</v>
      </c>
      <c r="I157" s="293"/>
    </row>
    <row r="158" spans="1:9" s="112" customFormat="1" ht="18.75">
      <c r="A158" s="124"/>
      <c r="B158" s="158"/>
      <c r="C158" s="8" t="s">
        <v>305</v>
      </c>
      <c r="D158" s="11" t="s">
        <v>110</v>
      </c>
      <c r="E158" s="11" t="s">
        <v>101</v>
      </c>
      <c r="F158" s="11" t="s">
        <v>387</v>
      </c>
      <c r="G158" s="11" t="s">
        <v>98</v>
      </c>
      <c r="H158" s="271">
        <f>H159</f>
        <v>15041800</v>
      </c>
      <c r="I158" s="293"/>
    </row>
    <row r="159" spans="1:9" s="112" customFormat="1" ht="18.75">
      <c r="A159" s="124"/>
      <c r="B159" s="158"/>
      <c r="C159" s="8" t="s">
        <v>305</v>
      </c>
      <c r="D159" s="11" t="s">
        <v>110</v>
      </c>
      <c r="E159" s="11" t="s">
        <v>101</v>
      </c>
      <c r="F159" s="11" t="s">
        <v>307</v>
      </c>
      <c r="G159" s="11" t="s">
        <v>98</v>
      </c>
      <c r="H159" s="271">
        <f>H160+H162</f>
        <v>15041800</v>
      </c>
      <c r="I159" s="293"/>
    </row>
    <row r="160" spans="1:9" s="112" customFormat="1" ht="18.75">
      <c r="A160" s="124"/>
      <c r="B160" s="158"/>
      <c r="C160" s="8" t="s">
        <v>305</v>
      </c>
      <c r="D160" s="11" t="s">
        <v>110</v>
      </c>
      <c r="E160" s="11" t="s">
        <v>101</v>
      </c>
      <c r="F160" s="11" t="s">
        <v>307</v>
      </c>
      <c r="G160" s="11" t="s">
        <v>275</v>
      </c>
      <c r="H160" s="271">
        <f>H161</f>
        <v>85400</v>
      </c>
      <c r="I160" s="293"/>
    </row>
    <row r="161" spans="1:9" s="112" customFormat="1" ht="18.75">
      <c r="A161" s="124"/>
      <c r="B161" s="158"/>
      <c r="C161" s="8" t="s">
        <v>305</v>
      </c>
      <c r="D161" s="11" t="s">
        <v>110</v>
      </c>
      <c r="E161" s="11" t="s">
        <v>101</v>
      </c>
      <c r="F161" s="11" t="s">
        <v>307</v>
      </c>
      <c r="G161" s="8" t="s">
        <v>28</v>
      </c>
      <c r="H161" s="271">
        <f>'приложение № 6'!G191</f>
        <v>85400</v>
      </c>
      <c r="I161" s="293"/>
    </row>
    <row r="162" spans="1:9" s="112" customFormat="1" ht="18.75">
      <c r="A162" s="124"/>
      <c r="B162" s="158"/>
      <c r="C162" s="8" t="s">
        <v>305</v>
      </c>
      <c r="D162" s="11" t="s">
        <v>110</v>
      </c>
      <c r="E162" s="11" t="s">
        <v>101</v>
      </c>
      <c r="F162" s="11" t="s">
        <v>474</v>
      </c>
      <c r="G162" s="11" t="s">
        <v>98</v>
      </c>
      <c r="H162" s="271">
        <f>H163</f>
        <v>14956400</v>
      </c>
      <c r="I162" s="293"/>
    </row>
    <row r="163" spans="1:9" s="112" customFormat="1" ht="18.75">
      <c r="A163" s="124"/>
      <c r="B163" s="158"/>
      <c r="C163" s="8" t="s">
        <v>305</v>
      </c>
      <c r="D163" s="11" t="s">
        <v>110</v>
      </c>
      <c r="E163" s="11" t="s">
        <v>101</v>
      </c>
      <c r="F163" s="11" t="s">
        <v>477</v>
      </c>
      <c r="G163" s="11" t="s">
        <v>98</v>
      </c>
      <c r="H163" s="271">
        <f>H164</f>
        <v>14956400</v>
      </c>
      <c r="I163" s="293"/>
    </row>
    <row r="164" spans="1:9" s="112" customFormat="1" ht="18.75">
      <c r="A164" s="124"/>
      <c r="B164" s="158"/>
      <c r="C164" s="8" t="s">
        <v>305</v>
      </c>
      <c r="D164" s="11" t="s">
        <v>110</v>
      </c>
      <c r="E164" s="11" t="s">
        <v>101</v>
      </c>
      <c r="F164" s="11" t="s">
        <v>475</v>
      </c>
      <c r="G164" s="11" t="s">
        <v>98</v>
      </c>
      <c r="H164" s="271">
        <f>H165+H167+H169</f>
        <v>14956400</v>
      </c>
      <c r="I164" s="293"/>
    </row>
    <row r="165" spans="1:9" s="112" customFormat="1" ht="18.75">
      <c r="A165" s="124"/>
      <c r="B165" s="158"/>
      <c r="C165" s="8" t="s">
        <v>305</v>
      </c>
      <c r="D165" s="11" t="s">
        <v>110</v>
      </c>
      <c r="E165" s="11" t="s">
        <v>101</v>
      </c>
      <c r="F165" s="11" t="s">
        <v>475</v>
      </c>
      <c r="G165" s="13" t="s">
        <v>274</v>
      </c>
      <c r="H165" s="271">
        <f>H166</f>
        <v>10834600</v>
      </c>
      <c r="I165" s="293"/>
    </row>
    <row r="166" spans="1:9" s="112" customFormat="1" ht="18.75">
      <c r="A166" s="124"/>
      <c r="B166" s="158"/>
      <c r="C166" s="8" t="s">
        <v>305</v>
      </c>
      <c r="D166" s="11" t="s">
        <v>110</v>
      </c>
      <c r="E166" s="11" t="s">
        <v>101</v>
      </c>
      <c r="F166" s="11" t="s">
        <v>475</v>
      </c>
      <c r="G166" s="8" t="s">
        <v>26</v>
      </c>
      <c r="H166" s="271">
        <f>'приложение № 6'!G196</f>
        <v>10834600</v>
      </c>
      <c r="I166" s="293"/>
    </row>
    <row r="167" spans="1:9" s="112" customFormat="1" ht="18.75">
      <c r="A167" s="124"/>
      <c r="B167" s="158"/>
      <c r="C167" s="8" t="s">
        <v>305</v>
      </c>
      <c r="D167" s="11" t="s">
        <v>110</v>
      </c>
      <c r="E167" s="11" t="s">
        <v>101</v>
      </c>
      <c r="F167" s="11" t="s">
        <v>475</v>
      </c>
      <c r="G167" s="13" t="s">
        <v>275</v>
      </c>
      <c r="H167" s="271">
        <f>H168</f>
        <v>3877444</v>
      </c>
      <c r="I167" s="293"/>
    </row>
    <row r="168" spans="1:9" s="112" customFormat="1" ht="18.75">
      <c r="A168" s="124"/>
      <c r="B168" s="158"/>
      <c r="C168" s="8" t="s">
        <v>305</v>
      </c>
      <c r="D168" s="11" t="s">
        <v>110</v>
      </c>
      <c r="E168" s="11" t="s">
        <v>101</v>
      </c>
      <c r="F168" s="11" t="s">
        <v>475</v>
      </c>
      <c r="G168" s="13" t="s">
        <v>28</v>
      </c>
      <c r="H168" s="271">
        <f>'приложение № 6'!G198</f>
        <v>3877444</v>
      </c>
      <c r="I168" s="293"/>
    </row>
    <row r="169" spans="1:9" s="112" customFormat="1" ht="18.75">
      <c r="A169" s="124"/>
      <c r="B169" s="158"/>
      <c r="C169" s="8" t="s">
        <v>305</v>
      </c>
      <c r="D169" s="11" t="s">
        <v>110</v>
      </c>
      <c r="E169" s="11" t="s">
        <v>101</v>
      </c>
      <c r="F169" s="11" t="s">
        <v>475</v>
      </c>
      <c r="G169" s="13" t="s">
        <v>280</v>
      </c>
      <c r="H169" s="273">
        <f>H170</f>
        <v>244356</v>
      </c>
      <c r="I169" s="293"/>
    </row>
    <row r="170" spans="1:9" s="112" customFormat="1" ht="18.75">
      <c r="A170" s="124"/>
      <c r="B170" s="158"/>
      <c r="C170" s="8" t="s">
        <v>305</v>
      </c>
      <c r="D170" s="11" t="s">
        <v>110</v>
      </c>
      <c r="E170" s="11" t="s">
        <v>101</v>
      </c>
      <c r="F170" s="11" t="s">
        <v>475</v>
      </c>
      <c r="G170" s="13" t="s">
        <v>281</v>
      </c>
      <c r="H170" s="273">
        <f>'приложение № 6'!G200</f>
        <v>244356</v>
      </c>
      <c r="I170" s="293"/>
    </row>
    <row r="171" spans="1:9" s="112" customFormat="1" ht="18.75">
      <c r="A171" s="124"/>
      <c r="B171" s="158"/>
      <c r="C171" s="8" t="s">
        <v>305</v>
      </c>
      <c r="D171" s="13" t="s">
        <v>123</v>
      </c>
      <c r="E171" s="13" t="s">
        <v>96</v>
      </c>
      <c r="F171" s="13" t="s">
        <v>97</v>
      </c>
      <c r="G171" s="13" t="s">
        <v>98</v>
      </c>
      <c r="H171" s="271">
        <f>H172+H182+H288+H304+H350</f>
        <v>285185029</v>
      </c>
      <c r="I171" s="293"/>
    </row>
    <row r="172" spans="1:9" s="112" customFormat="1" ht="18.75">
      <c r="A172" s="124"/>
      <c r="B172" s="158"/>
      <c r="C172" s="8" t="s">
        <v>305</v>
      </c>
      <c r="D172" s="41" t="s">
        <v>123</v>
      </c>
      <c r="E172" s="42" t="s">
        <v>101</v>
      </c>
      <c r="F172" s="41" t="s">
        <v>97</v>
      </c>
      <c r="G172" s="41" t="s">
        <v>98</v>
      </c>
      <c r="H172" s="271">
        <f>H173</f>
        <v>10463721</v>
      </c>
      <c r="I172" s="293"/>
    </row>
    <row r="173" spans="1:9" s="112" customFormat="1" ht="18.75">
      <c r="A173" s="124"/>
      <c r="B173" s="158"/>
      <c r="C173" s="8" t="s">
        <v>305</v>
      </c>
      <c r="D173" s="41" t="s">
        <v>123</v>
      </c>
      <c r="E173" s="42" t="s">
        <v>101</v>
      </c>
      <c r="F173" s="41" t="s">
        <v>398</v>
      </c>
      <c r="G173" s="41" t="s">
        <v>98</v>
      </c>
      <c r="H173" s="271">
        <f>H174</f>
        <v>10463721</v>
      </c>
      <c r="I173" s="293"/>
    </row>
    <row r="174" spans="1:9" s="112" customFormat="1" ht="18.75">
      <c r="A174" s="124"/>
      <c r="B174" s="158"/>
      <c r="C174" s="8" t="s">
        <v>305</v>
      </c>
      <c r="D174" s="41" t="s">
        <v>123</v>
      </c>
      <c r="E174" s="42" t="s">
        <v>101</v>
      </c>
      <c r="F174" s="41" t="s">
        <v>399</v>
      </c>
      <c r="G174" s="41" t="s">
        <v>98</v>
      </c>
      <c r="H174" s="271">
        <f>H178+H175</f>
        <v>10463721</v>
      </c>
      <c r="I174" s="293"/>
    </row>
    <row r="175" spans="1:9" s="112" customFormat="1" ht="18.75">
      <c r="A175" s="124"/>
      <c r="B175" s="158"/>
      <c r="C175" s="8" t="s">
        <v>305</v>
      </c>
      <c r="D175" s="41" t="s">
        <v>123</v>
      </c>
      <c r="E175" s="42" t="s">
        <v>101</v>
      </c>
      <c r="F175" s="41" t="s">
        <v>399</v>
      </c>
      <c r="G175" s="41">
        <v>600</v>
      </c>
      <c r="H175" s="271">
        <f>H176</f>
        <v>3596821</v>
      </c>
      <c r="I175" s="293"/>
    </row>
    <row r="176" spans="1:9" s="112" customFormat="1" ht="18.75">
      <c r="A176" s="124"/>
      <c r="B176" s="158"/>
      <c r="C176" s="8" t="s">
        <v>305</v>
      </c>
      <c r="D176" s="41" t="s">
        <v>123</v>
      </c>
      <c r="E176" s="42" t="s">
        <v>101</v>
      </c>
      <c r="F176" s="41" t="s">
        <v>399</v>
      </c>
      <c r="G176" s="41" t="s">
        <v>71</v>
      </c>
      <c r="H176" s="271">
        <f>H177</f>
        <v>3596821</v>
      </c>
      <c r="I176" s="293"/>
    </row>
    <row r="177" spans="1:9" s="112" customFormat="1" ht="18.75">
      <c r="A177" s="124"/>
      <c r="B177" s="158"/>
      <c r="C177" s="8" t="s">
        <v>305</v>
      </c>
      <c r="D177" s="41" t="s">
        <v>123</v>
      </c>
      <c r="E177" s="42" t="s">
        <v>101</v>
      </c>
      <c r="F177" s="41" t="s">
        <v>399</v>
      </c>
      <c r="G177" s="41" t="s">
        <v>72</v>
      </c>
      <c r="H177" s="271">
        <f>'приложение № 6'!G207</f>
        <v>3596821</v>
      </c>
      <c r="I177" s="293"/>
    </row>
    <row r="178" spans="1:9" s="112" customFormat="1" ht="18.75">
      <c r="A178" s="124"/>
      <c r="B178" s="158"/>
      <c r="C178" s="8" t="s">
        <v>305</v>
      </c>
      <c r="D178" s="41" t="s">
        <v>123</v>
      </c>
      <c r="E178" s="42" t="s">
        <v>101</v>
      </c>
      <c r="F178" s="41" t="s">
        <v>400</v>
      </c>
      <c r="G178" s="41" t="s">
        <v>98</v>
      </c>
      <c r="H178" s="271">
        <f>H179</f>
        <v>6866900</v>
      </c>
      <c r="I178" s="293"/>
    </row>
    <row r="179" spans="1:9" s="112" customFormat="1" ht="18.75">
      <c r="A179" s="124"/>
      <c r="B179" s="158"/>
      <c r="C179" s="8" t="s">
        <v>305</v>
      </c>
      <c r="D179" s="41" t="s">
        <v>123</v>
      </c>
      <c r="E179" s="42" t="s">
        <v>101</v>
      </c>
      <c r="F179" s="41" t="s">
        <v>400</v>
      </c>
      <c r="G179" s="41">
        <v>600</v>
      </c>
      <c r="H179" s="271">
        <f>H180</f>
        <v>6866900</v>
      </c>
      <c r="I179" s="293"/>
    </row>
    <row r="180" spans="1:9" s="112" customFormat="1" ht="18.75">
      <c r="A180" s="124"/>
      <c r="B180" s="158"/>
      <c r="C180" s="8" t="s">
        <v>305</v>
      </c>
      <c r="D180" s="41" t="s">
        <v>123</v>
      </c>
      <c r="E180" s="42" t="s">
        <v>101</v>
      </c>
      <c r="F180" s="41" t="s">
        <v>400</v>
      </c>
      <c r="G180" s="41" t="s">
        <v>71</v>
      </c>
      <c r="H180" s="271">
        <f>H181</f>
        <v>6866900</v>
      </c>
      <c r="I180" s="293"/>
    </row>
    <row r="181" spans="1:9" s="112" customFormat="1" ht="18.75">
      <c r="A181" s="124"/>
      <c r="B181" s="158"/>
      <c r="C181" s="8" t="s">
        <v>305</v>
      </c>
      <c r="D181" s="41" t="s">
        <v>123</v>
      </c>
      <c r="E181" s="42" t="s">
        <v>101</v>
      </c>
      <c r="F181" s="41" t="s">
        <v>400</v>
      </c>
      <c r="G181" s="41" t="s">
        <v>72</v>
      </c>
      <c r="H181" s="271">
        <f>'приложение № 6'!G211</f>
        <v>6866900</v>
      </c>
      <c r="I181" s="293"/>
    </row>
    <row r="182" spans="1:9" s="112" customFormat="1" ht="18.75">
      <c r="A182" s="124"/>
      <c r="B182" s="158"/>
      <c r="C182" s="8" t="s">
        <v>305</v>
      </c>
      <c r="D182" s="43">
        <v>10</v>
      </c>
      <c r="E182" s="11" t="s">
        <v>124</v>
      </c>
      <c r="F182" s="13" t="s">
        <v>97</v>
      </c>
      <c r="G182" s="13" t="s">
        <v>98</v>
      </c>
      <c r="H182" s="271">
        <f>H183+H189+H231+H268</f>
        <v>246074694</v>
      </c>
      <c r="I182" s="293"/>
    </row>
    <row r="183" spans="1:9" s="112" customFormat="1" ht="18.75">
      <c r="A183" s="124"/>
      <c r="B183" s="158"/>
      <c r="C183" s="8" t="s">
        <v>305</v>
      </c>
      <c r="D183" s="11">
        <v>10</v>
      </c>
      <c r="E183" s="11" t="s">
        <v>124</v>
      </c>
      <c r="F183" s="11" t="s">
        <v>401</v>
      </c>
      <c r="G183" s="11" t="s">
        <v>98</v>
      </c>
      <c r="H183" s="271">
        <f>H184</f>
        <v>11497362</v>
      </c>
      <c r="I183" s="293"/>
    </row>
    <row r="184" spans="1:9" s="112" customFormat="1" ht="18.75">
      <c r="A184" s="124"/>
      <c r="B184" s="158"/>
      <c r="C184" s="8" t="s">
        <v>305</v>
      </c>
      <c r="D184" s="11">
        <v>10</v>
      </c>
      <c r="E184" s="11" t="s">
        <v>124</v>
      </c>
      <c r="F184" s="11" t="s">
        <v>402</v>
      </c>
      <c r="G184" s="11" t="s">
        <v>98</v>
      </c>
      <c r="H184" s="271">
        <f>H187+H185</f>
        <v>11497362</v>
      </c>
      <c r="I184" s="293"/>
    </row>
    <row r="185" spans="1:9" s="112" customFormat="1" ht="18.75">
      <c r="A185" s="124"/>
      <c r="B185" s="158"/>
      <c r="C185" s="8" t="s">
        <v>305</v>
      </c>
      <c r="D185" s="11">
        <v>10</v>
      </c>
      <c r="E185" s="11" t="s">
        <v>124</v>
      </c>
      <c r="F185" s="11" t="s">
        <v>402</v>
      </c>
      <c r="G185" s="11" t="s">
        <v>275</v>
      </c>
      <c r="H185" s="271">
        <f>H186</f>
        <v>117450</v>
      </c>
      <c r="I185" s="293"/>
    </row>
    <row r="186" spans="1:9" s="112" customFormat="1" ht="18.75">
      <c r="A186" s="124"/>
      <c r="B186" s="158"/>
      <c r="C186" s="8" t="s">
        <v>305</v>
      </c>
      <c r="D186" s="11">
        <v>10</v>
      </c>
      <c r="E186" s="11" t="s">
        <v>124</v>
      </c>
      <c r="F186" s="11" t="s">
        <v>402</v>
      </c>
      <c r="G186" s="11" t="s">
        <v>28</v>
      </c>
      <c r="H186" s="271">
        <f>'приложение № 6'!G216</f>
        <v>117450</v>
      </c>
      <c r="I186" s="293"/>
    </row>
    <row r="187" spans="1:9" s="112" customFormat="1" ht="18.75">
      <c r="A187" s="124"/>
      <c r="B187" s="158"/>
      <c r="C187" s="8" t="s">
        <v>305</v>
      </c>
      <c r="D187" s="11">
        <v>10</v>
      </c>
      <c r="E187" s="11" t="s">
        <v>124</v>
      </c>
      <c r="F187" s="11" t="s">
        <v>402</v>
      </c>
      <c r="G187" s="11" t="s">
        <v>312</v>
      </c>
      <c r="H187" s="271">
        <f>H188</f>
        <v>11379912</v>
      </c>
      <c r="I187" s="293"/>
    </row>
    <row r="188" spans="1:9" s="112" customFormat="1" ht="18.75">
      <c r="A188" s="124"/>
      <c r="B188" s="158"/>
      <c r="C188" s="8" t="s">
        <v>305</v>
      </c>
      <c r="D188" s="11">
        <v>10</v>
      </c>
      <c r="E188" s="11" t="s">
        <v>124</v>
      </c>
      <c r="F188" s="11" t="s">
        <v>402</v>
      </c>
      <c r="G188" s="17" t="s">
        <v>314</v>
      </c>
      <c r="H188" s="271">
        <f>'приложение № 6'!G218</f>
        <v>11379912</v>
      </c>
      <c r="I188" s="293"/>
    </row>
    <row r="189" spans="1:9" s="112" customFormat="1" ht="18.75">
      <c r="A189" s="124"/>
      <c r="B189" s="158"/>
      <c r="C189" s="8" t="s">
        <v>305</v>
      </c>
      <c r="D189" s="43">
        <v>10</v>
      </c>
      <c r="E189" s="11" t="s">
        <v>124</v>
      </c>
      <c r="F189" s="11" t="s">
        <v>267</v>
      </c>
      <c r="G189" s="13" t="s">
        <v>98</v>
      </c>
      <c r="H189" s="271">
        <f>H190+H205+H210+H215+H226+H195+H200</f>
        <v>87621632</v>
      </c>
      <c r="I189" s="293"/>
    </row>
    <row r="190" spans="1:9" s="112" customFormat="1" ht="18.75">
      <c r="A190" s="124"/>
      <c r="B190" s="158"/>
      <c r="C190" s="8" t="s">
        <v>305</v>
      </c>
      <c r="D190" s="13" t="s">
        <v>123</v>
      </c>
      <c r="E190" s="13" t="s">
        <v>124</v>
      </c>
      <c r="F190" s="11" t="s">
        <v>403</v>
      </c>
      <c r="G190" s="13" t="s">
        <v>98</v>
      </c>
      <c r="H190" s="271">
        <f>H193+H191</f>
        <v>2545100</v>
      </c>
      <c r="I190" s="293"/>
    </row>
    <row r="191" spans="1:9" s="112" customFormat="1" ht="18.75">
      <c r="A191" s="124"/>
      <c r="B191" s="158"/>
      <c r="C191" s="8" t="s">
        <v>305</v>
      </c>
      <c r="D191" s="13" t="s">
        <v>123</v>
      </c>
      <c r="E191" s="13" t="s">
        <v>124</v>
      </c>
      <c r="F191" s="11" t="s">
        <v>403</v>
      </c>
      <c r="G191" s="13" t="s">
        <v>275</v>
      </c>
      <c r="H191" s="271">
        <f>H192</f>
        <v>30000</v>
      </c>
      <c r="I191" s="293"/>
    </row>
    <row r="192" spans="1:9" s="112" customFormat="1" ht="18.75">
      <c r="A192" s="124"/>
      <c r="B192" s="158"/>
      <c r="C192" s="8" t="s">
        <v>305</v>
      </c>
      <c r="D192" s="11">
        <v>10</v>
      </c>
      <c r="E192" s="11" t="s">
        <v>124</v>
      </c>
      <c r="F192" s="11" t="s">
        <v>403</v>
      </c>
      <c r="G192" s="13" t="s">
        <v>28</v>
      </c>
      <c r="H192" s="271">
        <f>'приложение № 6'!G222</f>
        <v>30000</v>
      </c>
      <c r="I192" s="293"/>
    </row>
    <row r="193" spans="1:9" s="112" customFormat="1" ht="18.75">
      <c r="A193" s="124"/>
      <c r="B193" s="158"/>
      <c r="C193" s="8" t="s">
        <v>305</v>
      </c>
      <c r="D193" s="11">
        <v>10</v>
      </c>
      <c r="E193" s="11" t="s">
        <v>124</v>
      </c>
      <c r="F193" s="11" t="s">
        <v>403</v>
      </c>
      <c r="G193" s="11" t="s">
        <v>312</v>
      </c>
      <c r="H193" s="271">
        <f>H194</f>
        <v>2515100</v>
      </c>
      <c r="I193" s="293"/>
    </row>
    <row r="194" spans="1:9" s="112" customFormat="1" ht="18.75">
      <c r="A194" s="124"/>
      <c r="B194" s="158"/>
      <c r="C194" s="8" t="s">
        <v>305</v>
      </c>
      <c r="D194" s="11">
        <v>10</v>
      </c>
      <c r="E194" s="11" t="s">
        <v>124</v>
      </c>
      <c r="F194" s="11" t="s">
        <v>403</v>
      </c>
      <c r="G194" s="11" t="s">
        <v>316</v>
      </c>
      <c r="H194" s="271">
        <f>'приложение № 6'!G224</f>
        <v>2515100</v>
      </c>
      <c r="I194" s="293"/>
    </row>
    <row r="195" spans="1:9" s="112" customFormat="1" ht="18.75">
      <c r="A195" s="124"/>
      <c r="B195" s="158"/>
      <c r="C195" s="8" t="s">
        <v>305</v>
      </c>
      <c r="D195" s="11">
        <v>10</v>
      </c>
      <c r="E195" s="11" t="s">
        <v>124</v>
      </c>
      <c r="F195" s="11" t="s">
        <v>481</v>
      </c>
      <c r="G195" s="11" t="s">
        <v>98</v>
      </c>
      <c r="H195" s="271">
        <f>H196+H198</f>
        <v>2246300</v>
      </c>
      <c r="I195" s="293"/>
    </row>
    <row r="196" spans="1:9" s="112" customFormat="1" ht="18.75">
      <c r="A196" s="124"/>
      <c r="B196" s="158"/>
      <c r="C196" s="8" t="s">
        <v>305</v>
      </c>
      <c r="D196" s="11">
        <v>10</v>
      </c>
      <c r="E196" s="11" t="s">
        <v>124</v>
      </c>
      <c r="F196" s="11" t="s">
        <v>481</v>
      </c>
      <c r="G196" s="11" t="s">
        <v>275</v>
      </c>
      <c r="H196" s="271">
        <f>H197</f>
        <v>80000</v>
      </c>
      <c r="I196" s="293"/>
    </row>
    <row r="197" spans="1:9" s="112" customFormat="1" ht="18.75">
      <c r="A197" s="124"/>
      <c r="B197" s="158"/>
      <c r="C197" s="8" t="s">
        <v>305</v>
      </c>
      <c r="D197" s="11">
        <v>10</v>
      </c>
      <c r="E197" s="11" t="s">
        <v>124</v>
      </c>
      <c r="F197" s="11" t="s">
        <v>481</v>
      </c>
      <c r="G197" s="13" t="s">
        <v>28</v>
      </c>
      <c r="H197" s="271">
        <f>'приложение № 6'!G227</f>
        <v>80000</v>
      </c>
      <c r="I197" s="293"/>
    </row>
    <row r="198" spans="1:9" s="112" customFormat="1" ht="18.75">
      <c r="A198" s="124"/>
      <c r="B198" s="158"/>
      <c r="C198" s="8" t="s">
        <v>305</v>
      </c>
      <c r="D198" s="11">
        <v>10</v>
      </c>
      <c r="E198" s="11" t="s">
        <v>124</v>
      </c>
      <c r="F198" s="11" t="s">
        <v>481</v>
      </c>
      <c r="G198" s="11" t="s">
        <v>312</v>
      </c>
      <c r="H198" s="271">
        <f>H199</f>
        <v>2166300</v>
      </c>
      <c r="I198" s="293"/>
    </row>
    <row r="199" spans="1:9" s="112" customFormat="1" ht="18.75">
      <c r="A199" s="124"/>
      <c r="B199" s="158"/>
      <c r="C199" s="8" t="s">
        <v>305</v>
      </c>
      <c r="D199" s="11">
        <v>10</v>
      </c>
      <c r="E199" s="11" t="s">
        <v>124</v>
      </c>
      <c r="F199" s="11" t="s">
        <v>481</v>
      </c>
      <c r="G199" s="17" t="s">
        <v>314</v>
      </c>
      <c r="H199" s="271">
        <f>'приложение № 6'!G229</f>
        <v>2166300</v>
      </c>
      <c r="I199" s="293"/>
    </row>
    <row r="200" spans="1:9" s="112" customFormat="1" ht="18.75">
      <c r="A200" s="124"/>
      <c r="B200" s="158"/>
      <c r="C200" s="8" t="s">
        <v>305</v>
      </c>
      <c r="D200" s="11">
        <v>10</v>
      </c>
      <c r="E200" s="11" t="s">
        <v>124</v>
      </c>
      <c r="F200" s="11" t="s">
        <v>483</v>
      </c>
      <c r="G200" s="11" t="s">
        <v>98</v>
      </c>
      <c r="H200" s="271">
        <f>H201+H203</f>
        <v>3755000</v>
      </c>
      <c r="I200" s="293"/>
    </row>
    <row r="201" spans="1:9" s="112" customFormat="1" ht="18.75">
      <c r="A201" s="124"/>
      <c r="B201" s="158"/>
      <c r="C201" s="8" t="s">
        <v>305</v>
      </c>
      <c r="D201" s="11">
        <v>10</v>
      </c>
      <c r="E201" s="11" t="s">
        <v>124</v>
      </c>
      <c r="F201" s="11" t="s">
        <v>483</v>
      </c>
      <c r="G201" s="11" t="s">
        <v>275</v>
      </c>
      <c r="H201" s="271">
        <f>H202</f>
        <v>60300</v>
      </c>
      <c r="I201" s="293"/>
    </row>
    <row r="202" spans="1:9" s="112" customFormat="1" ht="18.75">
      <c r="A202" s="124"/>
      <c r="B202" s="158"/>
      <c r="C202" s="8" t="s">
        <v>305</v>
      </c>
      <c r="D202" s="11">
        <v>10</v>
      </c>
      <c r="E202" s="11" t="s">
        <v>124</v>
      </c>
      <c r="F202" s="11" t="s">
        <v>483</v>
      </c>
      <c r="G202" s="13" t="s">
        <v>28</v>
      </c>
      <c r="H202" s="271">
        <f>'приложение № 6'!G232</f>
        <v>60300</v>
      </c>
      <c r="I202" s="293"/>
    </row>
    <row r="203" spans="1:9" s="112" customFormat="1" ht="18.75">
      <c r="A203" s="124"/>
      <c r="B203" s="158"/>
      <c r="C203" s="8" t="s">
        <v>305</v>
      </c>
      <c r="D203" s="11">
        <v>10</v>
      </c>
      <c r="E203" s="11" t="s">
        <v>124</v>
      </c>
      <c r="F203" s="11" t="s">
        <v>483</v>
      </c>
      <c r="G203" s="11" t="s">
        <v>312</v>
      </c>
      <c r="H203" s="271">
        <f>H204</f>
        <v>3694700</v>
      </c>
      <c r="I203" s="293"/>
    </row>
    <row r="204" spans="1:9" s="112" customFormat="1" ht="18.75">
      <c r="A204" s="124"/>
      <c r="B204" s="158"/>
      <c r="C204" s="8" t="s">
        <v>305</v>
      </c>
      <c r="D204" s="11">
        <v>10</v>
      </c>
      <c r="E204" s="11" t="s">
        <v>124</v>
      </c>
      <c r="F204" s="11" t="s">
        <v>483</v>
      </c>
      <c r="G204" s="17" t="s">
        <v>314</v>
      </c>
      <c r="H204" s="271">
        <f>'приложение № 6'!G234</f>
        <v>3694700</v>
      </c>
      <c r="I204" s="293"/>
    </row>
    <row r="205" spans="1:9" s="112" customFormat="1" ht="18.75">
      <c r="A205" s="124"/>
      <c r="B205" s="158"/>
      <c r="C205" s="8" t="s">
        <v>305</v>
      </c>
      <c r="D205" s="11">
        <v>10</v>
      </c>
      <c r="E205" s="11" t="s">
        <v>124</v>
      </c>
      <c r="F205" s="11" t="s">
        <v>318</v>
      </c>
      <c r="G205" s="17" t="s">
        <v>98</v>
      </c>
      <c r="H205" s="271">
        <f>H206+H208</f>
        <v>77380400</v>
      </c>
      <c r="I205" s="293"/>
    </row>
    <row r="206" spans="1:9" s="112" customFormat="1" ht="18.75">
      <c r="A206" s="124"/>
      <c r="B206" s="158"/>
      <c r="C206" s="8" t="s">
        <v>305</v>
      </c>
      <c r="D206" s="11">
        <v>10</v>
      </c>
      <c r="E206" s="11" t="s">
        <v>124</v>
      </c>
      <c r="F206" s="11" t="s">
        <v>318</v>
      </c>
      <c r="G206" s="11" t="s">
        <v>275</v>
      </c>
      <c r="H206" s="271">
        <f>H207</f>
        <v>712000</v>
      </c>
      <c r="I206" s="293"/>
    </row>
    <row r="207" spans="1:9" s="112" customFormat="1" ht="18.75">
      <c r="A207" s="124"/>
      <c r="B207" s="158"/>
      <c r="C207" s="8" t="s">
        <v>305</v>
      </c>
      <c r="D207" s="11">
        <v>10</v>
      </c>
      <c r="E207" s="11" t="s">
        <v>124</v>
      </c>
      <c r="F207" s="11" t="s">
        <v>318</v>
      </c>
      <c r="G207" s="11" t="s">
        <v>28</v>
      </c>
      <c r="H207" s="271">
        <f>'приложение № 6'!G237</f>
        <v>712000</v>
      </c>
      <c r="I207" s="293"/>
    </row>
    <row r="208" spans="1:9" s="112" customFormat="1" ht="18.75">
      <c r="A208" s="124"/>
      <c r="B208" s="158"/>
      <c r="C208" s="8" t="s">
        <v>305</v>
      </c>
      <c r="D208" s="11">
        <v>10</v>
      </c>
      <c r="E208" s="11" t="s">
        <v>124</v>
      </c>
      <c r="F208" s="11" t="s">
        <v>318</v>
      </c>
      <c r="G208" s="17" t="s">
        <v>312</v>
      </c>
      <c r="H208" s="271">
        <f>H209</f>
        <v>76668400</v>
      </c>
      <c r="I208" s="293"/>
    </row>
    <row r="209" spans="1:9" s="112" customFormat="1" ht="18.75">
      <c r="A209" s="124"/>
      <c r="B209" s="158"/>
      <c r="C209" s="8" t="s">
        <v>305</v>
      </c>
      <c r="D209" s="11">
        <v>10</v>
      </c>
      <c r="E209" s="11" t="s">
        <v>124</v>
      </c>
      <c r="F209" s="11" t="s">
        <v>318</v>
      </c>
      <c r="G209" s="17" t="s">
        <v>316</v>
      </c>
      <c r="H209" s="271">
        <f>'приложение № 6'!G239</f>
        <v>76668400</v>
      </c>
      <c r="I209" s="293"/>
    </row>
    <row r="210" spans="1:9" s="112" customFormat="1" ht="18.75">
      <c r="A210" s="124"/>
      <c r="B210" s="158"/>
      <c r="C210" s="8" t="s">
        <v>305</v>
      </c>
      <c r="D210" s="11">
        <v>10</v>
      </c>
      <c r="E210" s="11" t="s">
        <v>124</v>
      </c>
      <c r="F210" s="11" t="s">
        <v>320</v>
      </c>
      <c r="G210" s="17" t="s">
        <v>98</v>
      </c>
      <c r="H210" s="271">
        <f>H213+H211</f>
        <v>11200</v>
      </c>
      <c r="I210" s="293"/>
    </row>
    <row r="211" spans="1:9" s="112" customFormat="1" ht="18.75">
      <c r="A211" s="124"/>
      <c r="B211" s="158"/>
      <c r="C211" s="8" t="s">
        <v>305</v>
      </c>
      <c r="D211" s="11">
        <v>10</v>
      </c>
      <c r="E211" s="11" t="s">
        <v>124</v>
      </c>
      <c r="F211" s="11" t="s">
        <v>320</v>
      </c>
      <c r="G211" s="17" t="s">
        <v>275</v>
      </c>
      <c r="H211" s="271">
        <f>H212</f>
        <v>300</v>
      </c>
      <c r="I211" s="293"/>
    </row>
    <row r="212" spans="1:9" s="112" customFormat="1" ht="18.75">
      <c r="A212" s="124"/>
      <c r="B212" s="158"/>
      <c r="C212" s="8" t="s">
        <v>305</v>
      </c>
      <c r="D212" s="11">
        <v>10</v>
      </c>
      <c r="E212" s="11" t="s">
        <v>124</v>
      </c>
      <c r="F212" s="11" t="s">
        <v>320</v>
      </c>
      <c r="G212" s="17" t="s">
        <v>28</v>
      </c>
      <c r="H212" s="271">
        <f>'приложение № 6'!G242</f>
        <v>300</v>
      </c>
      <c r="I212" s="293"/>
    </row>
    <row r="213" spans="1:9" s="112" customFormat="1" ht="18.75">
      <c r="A213" s="124"/>
      <c r="B213" s="158"/>
      <c r="C213" s="8" t="s">
        <v>305</v>
      </c>
      <c r="D213" s="11">
        <v>10</v>
      </c>
      <c r="E213" s="11" t="s">
        <v>124</v>
      </c>
      <c r="F213" s="11" t="s">
        <v>320</v>
      </c>
      <c r="G213" s="17" t="s">
        <v>312</v>
      </c>
      <c r="H213" s="271">
        <f>H214</f>
        <v>10900</v>
      </c>
      <c r="I213" s="293"/>
    </row>
    <row r="214" spans="1:9" s="112" customFormat="1" ht="18.75">
      <c r="A214" s="124"/>
      <c r="B214" s="158"/>
      <c r="C214" s="8" t="s">
        <v>305</v>
      </c>
      <c r="D214" s="11">
        <v>10</v>
      </c>
      <c r="E214" s="11" t="s">
        <v>124</v>
      </c>
      <c r="F214" s="11" t="s">
        <v>320</v>
      </c>
      <c r="G214" s="17" t="s">
        <v>316</v>
      </c>
      <c r="H214" s="271">
        <f>'приложение № 6'!G244</f>
        <v>10900</v>
      </c>
      <c r="I214" s="293"/>
    </row>
    <row r="215" spans="1:9" s="112" customFormat="1" ht="18.75">
      <c r="A215" s="124"/>
      <c r="B215" s="158"/>
      <c r="C215" s="8" t="s">
        <v>305</v>
      </c>
      <c r="D215" s="11">
        <v>10</v>
      </c>
      <c r="E215" s="11" t="s">
        <v>124</v>
      </c>
      <c r="F215" s="11" t="s">
        <v>406</v>
      </c>
      <c r="G215" s="11" t="s">
        <v>98</v>
      </c>
      <c r="H215" s="271">
        <f>H216+H221</f>
        <v>324900</v>
      </c>
      <c r="I215" s="293"/>
    </row>
    <row r="216" spans="1:9" s="112" customFormat="1" ht="18.75">
      <c r="A216" s="124"/>
      <c r="B216" s="158"/>
      <c r="C216" s="8" t="s">
        <v>305</v>
      </c>
      <c r="D216" s="11">
        <v>10</v>
      </c>
      <c r="E216" s="11" t="s">
        <v>124</v>
      </c>
      <c r="F216" s="11" t="s">
        <v>407</v>
      </c>
      <c r="G216" s="11" t="s">
        <v>98</v>
      </c>
      <c r="H216" s="271">
        <f>H219+H217</f>
        <v>19200</v>
      </c>
      <c r="I216" s="293"/>
    </row>
    <row r="217" spans="1:9" s="112" customFormat="1" ht="18.75">
      <c r="A217" s="124"/>
      <c r="B217" s="158"/>
      <c r="C217" s="8" t="s">
        <v>305</v>
      </c>
      <c r="D217" s="11">
        <v>10</v>
      </c>
      <c r="E217" s="11" t="s">
        <v>124</v>
      </c>
      <c r="F217" s="11" t="s">
        <v>407</v>
      </c>
      <c r="G217" s="11" t="s">
        <v>275</v>
      </c>
      <c r="H217" s="271">
        <f>H218</f>
        <v>350</v>
      </c>
      <c r="I217" s="293"/>
    </row>
    <row r="218" spans="1:9" s="112" customFormat="1" ht="18.75">
      <c r="A218" s="124"/>
      <c r="B218" s="158"/>
      <c r="C218" s="8" t="s">
        <v>305</v>
      </c>
      <c r="D218" s="11">
        <v>10</v>
      </c>
      <c r="E218" s="11" t="s">
        <v>124</v>
      </c>
      <c r="F218" s="11" t="s">
        <v>407</v>
      </c>
      <c r="G218" s="11" t="s">
        <v>28</v>
      </c>
      <c r="H218" s="271">
        <f>'приложение № 6'!G248</f>
        <v>350</v>
      </c>
      <c r="I218" s="293"/>
    </row>
    <row r="219" spans="1:9" s="112" customFormat="1" ht="18.75">
      <c r="A219" s="124"/>
      <c r="B219" s="158"/>
      <c r="C219" s="8" t="s">
        <v>305</v>
      </c>
      <c r="D219" s="11">
        <v>10</v>
      </c>
      <c r="E219" s="11" t="s">
        <v>124</v>
      </c>
      <c r="F219" s="11" t="s">
        <v>407</v>
      </c>
      <c r="G219" s="11" t="s">
        <v>312</v>
      </c>
      <c r="H219" s="271">
        <f>H220</f>
        <v>18850</v>
      </c>
      <c r="I219" s="293"/>
    </row>
    <row r="220" spans="1:9" s="112" customFormat="1" ht="18.75">
      <c r="A220" s="124"/>
      <c r="B220" s="158"/>
      <c r="C220" s="8" t="s">
        <v>305</v>
      </c>
      <c r="D220" s="11">
        <v>10</v>
      </c>
      <c r="E220" s="11" t="s">
        <v>124</v>
      </c>
      <c r="F220" s="11" t="s">
        <v>407</v>
      </c>
      <c r="G220" s="11" t="s">
        <v>316</v>
      </c>
      <c r="H220" s="271">
        <f>'приложение № 6'!G250</f>
        <v>18850</v>
      </c>
      <c r="I220" s="293"/>
    </row>
    <row r="221" spans="1:9" s="112" customFormat="1" ht="18.75">
      <c r="A221" s="124"/>
      <c r="B221" s="158"/>
      <c r="C221" s="8" t="s">
        <v>305</v>
      </c>
      <c r="D221" s="11">
        <v>10</v>
      </c>
      <c r="E221" s="11" t="s">
        <v>124</v>
      </c>
      <c r="F221" s="11" t="s">
        <v>408</v>
      </c>
      <c r="G221" s="11" t="s">
        <v>98</v>
      </c>
      <c r="H221" s="271">
        <f>H224+H222</f>
        <v>305700</v>
      </c>
      <c r="I221" s="293"/>
    </row>
    <row r="222" spans="1:9" s="112" customFormat="1" ht="18.75">
      <c r="A222" s="124"/>
      <c r="B222" s="158"/>
      <c r="C222" s="8" t="s">
        <v>305</v>
      </c>
      <c r="D222" s="11">
        <v>10</v>
      </c>
      <c r="E222" s="11" t="s">
        <v>124</v>
      </c>
      <c r="F222" s="11" t="s">
        <v>408</v>
      </c>
      <c r="G222" s="11" t="s">
        <v>275</v>
      </c>
      <c r="H222" s="271">
        <f>H223</f>
        <v>1900</v>
      </c>
      <c r="I222" s="293"/>
    </row>
    <row r="223" spans="1:9" s="112" customFormat="1" ht="18.75">
      <c r="A223" s="124"/>
      <c r="B223" s="158"/>
      <c r="C223" s="8" t="s">
        <v>305</v>
      </c>
      <c r="D223" s="11">
        <v>10</v>
      </c>
      <c r="E223" s="11" t="s">
        <v>124</v>
      </c>
      <c r="F223" s="11" t="s">
        <v>408</v>
      </c>
      <c r="G223" s="11" t="s">
        <v>28</v>
      </c>
      <c r="H223" s="271">
        <f>'приложение № 6'!G253</f>
        <v>1900</v>
      </c>
      <c r="I223" s="293"/>
    </row>
    <row r="224" spans="1:9" s="112" customFormat="1" ht="18.75">
      <c r="A224" s="124"/>
      <c r="B224" s="158"/>
      <c r="C224" s="8" t="s">
        <v>305</v>
      </c>
      <c r="D224" s="11">
        <v>10</v>
      </c>
      <c r="E224" s="11" t="s">
        <v>124</v>
      </c>
      <c r="F224" s="11" t="s">
        <v>408</v>
      </c>
      <c r="G224" s="11" t="s">
        <v>312</v>
      </c>
      <c r="H224" s="271">
        <f>H225</f>
        <v>303800</v>
      </c>
      <c r="I224" s="293"/>
    </row>
    <row r="225" spans="1:9" s="112" customFormat="1" ht="18.75">
      <c r="A225" s="124"/>
      <c r="B225" s="158"/>
      <c r="C225" s="8" t="s">
        <v>305</v>
      </c>
      <c r="D225" s="11">
        <v>10</v>
      </c>
      <c r="E225" s="11" t="s">
        <v>124</v>
      </c>
      <c r="F225" s="11" t="s">
        <v>408</v>
      </c>
      <c r="G225" s="11" t="s">
        <v>314</v>
      </c>
      <c r="H225" s="271">
        <f>'приложение № 6'!G255</f>
        <v>303800</v>
      </c>
      <c r="I225" s="293"/>
    </row>
    <row r="226" spans="1:9" s="112" customFormat="1" ht="18.75">
      <c r="A226" s="124"/>
      <c r="B226" s="158"/>
      <c r="C226" s="8" t="s">
        <v>305</v>
      </c>
      <c r="D226" s="13" t="s">
        <v>123</v>
      </c>
      <c r="E226" s="13" t="s">
        <v>124</v>
      </c>
      <c r="F226" s="13" t="s">
        <v>404</v>
      </c>
      <c r="G226" s="17" t="s">
        <v>98</v>
      </c>
      <c r="H226" s="271">
        <f>H229+H227</f>
        <v>1358732</v>
      </c>
      <c r="I226" s="293"/>
    </row>
    <row r="227" spans="1:9" s="112" customFormat="1" ht="18.75">
      <c r="A227" s="124"/>
      <c r="B227" s="158"/>
      <c r="C227" s="8" t="s">
        <v>305</v>
      </c>
      <c r="D227" s="13" t="s">
        <v>123</v>
      </c>
      <c r="E227" s="13" t="s">
        <v>124</v>
      </c>
      <c r="F227" s="13" t="s">
        <v>404</v>
      </c>
      <c r="G227" s="17" t="s">
        <v>275</v>
      </c>
      <c r="H227" s="271">
        <f>H228</f>
        <v>83584</v>
      </c>
      <c r="I227" s="293"/>
    </row>
    <row r="228" spans="1:9" s="112" customFormat="1" ht="18.75">
      <c r="A228" s="124"/>
      <c r="B228" s="158"/>
      <c r="C228" s="8" t="s">
        <v>305</v>
      </c>
      <c r="D228" s="13" t="s">
        <v>123</v>
      </c>
      <c r="E228" s="13" t="s">
        <v>124</v>
      </c>
      <c r="F228" s="13" t="s">
        <v>404</v>
      </c>
      <c r="G228" s="17" t="s">
        <v>28</v>
      </c>
      <c r="H228" s="271">
        <f>'приложение № 6'!G258</f>
        <v>83584</v>
      </c>
      <c r="I228" s="293"/>
    </row>
    <row r="229" spans="1:9" s="112" customFormat="1" ht="18.75">
      <c r="A229" s="124"/>
      <c r="B229" s="158"/>
      <c r="C229" s="8" t="s">
        <v>305</v>
      </c>
      <c r="D229" s="13" t="s">
        <v>123</v>
      </c>
      <c r="E229" s="13" t="s">
        <v>124</v>
      </c>
      <c r="F229" s="13" t="s">
        <v>404</v>
      </c>
      <c r="G229" s="17" t="s">
        <v>312</v>
      </c>
      <c r="H229" s="271">
        <f>H230</f>
        <v>1275148</v>
      </c>
      <c r="I229" s="293"/>
    </row>
    <row r="230" spans="1:9" s="112" customFormat="1" ht="18.75">
      <c r="A230" s="124"/>
      <c r="B230" s="158"/>
      <c r="C230" s="8" t="s">
        <v>305</v>
      </c>
      <c r="D230" s="13" t="s">
        <v>123</v>
      </c>
      <c r="E230" s="13" t="s">
        <v>124</v>
      </c>
      <c r="F230" s="13" t="s">
        <v>404</v>
      </c>
      <c r="G230" s="11" t="s">
        <v>314</v>
      </c>
      <c r="H230" s="271">
        <f>'приложение № 6'!G260</f>
        <v>1275148</v>
      </c>
      <c r="I230" s="293"/>
    </row>
    <row r="231" spans="1:9" s="112" customFormat="1" ht="18.75">
      <c r="A231" s="124"/>
      <c r="B231" s="158"/>
      <c r="C231" s="8" t="s">
        <v>305</v>
      </c>
      <c r="D231" s="13" t="s">
        <v>123</v>
      </c>
      <c r="E231" s="13" t="s">
        <v>124</v>
      </c>
      <c r="F231" s="13" t="s">
        <v>485</v>
      </c>
      <c r="G231" s="11" t="s">
        <v>98</v>
      </c>
      <c r="H231" s="271">
        <f>H232</f>
        <v>129961200</v>
      </c>
      <c r="I231" s="293"/>
    </row>
    <row r="232" spans="1:9" s="112" customFormat="1" ht="18.75">
      <c r="A232" s="124"/>
      <c r="B232" s="158"/>
      <c r="C232" s="8" t="s">
        <v>305</v>
      </c>
      <c r="D232" s="13" t="s">
        <v>123</v>
      </c>
      <c r="E232" s="13" t="s">
        <v>124</v>
      </c>
      <c r="F232" s="13" t="s">
        <v>487</v>
      </c>
      <c r="G232" s="11" t="s">
        <v>98</v>
      </c>
      <c r="H232" s="271">
        <f>H233+H238+H243+H248+H253+H258+H263</f>
        <v>129961200</v>
      </c>
      <c r="I232" s="293"/>
    </row>
    <row r="233" spans="1:9" s="112" customFormat="1" ht="18.75">
      <c r="A233" s="124"/>
      <c r="B233" s="158"/>
      <c r="C233" s="8" t="s">
        <v>305</v>
      </c>
      <c r="D233" s="13" t="s">
        <v>123</v>
      </c>
      <c r="E233" s="13" t="s">
        <v>124</v>
      </c>
      <c r="F233" s="13" t="s">
        <v>490</v>
      </c>
      <c r="G233" s="11" t="s">
        <v>98</v>
      </c>
      <c r="H233" s="271">
        <f>H234+H236</f>
        <v>37446100</v>
      </c>
      <c r="I233" s="293"/>
    </row>
    <row r="234" spans="1:9" s="112" customFormat="1" ht="18.75">
      <c r="A234" s="124"/>
      <c r="B234" s="158"/>
      <c r="C234" s="8" t="s">
        <v>305</v>
      </c>
      <c r="D234" s="13" t="s">
        <v>123</v>
      </c>
      <c r="E234" s="13" t="s">
        <v>124</v>
      </c>
      <c r="F234" s="13" t="s">
        <v>490</v>
      </c>
      <c r="G234" s="11" t="s">
        <v>275</v>
      </c>
      <c r="H234" s="271">
        <f>H235</f>
        <v>571600</v>
      </c>
      <c r="I234" s="293"/>
    </row>
    <row r="235" spans="1:9" s="112" customFormat="1" ht="18.75">
      <c r="A235" s="124"/>
      <c r="B235" s="158"/>
      <c r="C235" s="8" t="s">
        <v>305</v>
      </c>
      <c r="D235" s="13" t="s">
        <v>123</v>
      </c>
      <c r="E235" s="13" t="s">
        <v>124</v>
      </c>
      <c r="F235" s="13" t="s">
        <v>490</v>
      </c>
      <c r="G235" s="11" t="s">
        <v>28</v>
      </c>
      <c r="H235" s="271">
        <f>'приложение № 6'!G265</f>
        <v>571600</v>
      </c>
      <c r="I235" s="293"/>
    </row>
    <row r="236" spans="1:9" s="112" customFormat="1" ht="18.75">
      <c r="A236" s="124"/>
      <c r="B236" s="158"/>
      <c r="C236" s="8" t="s">
        <v>305</v>
      </c>
      <c r="D236" s="13" t="s">
        <v>123</v>
      </c>
      <c r="E236" s="13" t="s">
        <v>124</v>
      </c>
      <c r="F236" s="13" t="s">
        <v>490</v>
      </c>
      <c r="G236" s="11" t="s">
        <v>312</v>
      </c>
      <c r="H236" s="271">
        <f>H237</f>
        <v>36874500</v>
      </c>
      <c r="I236" s="293"/>
    </row>
    <row r="237" spans="1:9" s="112" customFormat="1" ht="18.75">
      <c r="A237" s="124"/>
      <c r="B237" s="158"/>
      <c r="C237" s="8" t="s">
        <v>305</v>
      </c>
      <c r="D237" s="13" t="s">
        <v>123</v>
      </c>
      <c r="E237" s="13" t="s">
        <v>124</v>
      </c>
      <c r="F237" s="13" t="s">
        <v>490</v>
      </c>
      <c r="G237" s="11" t="s">
        <v>314</v>
      </c>
      <c r="H237" s="271">
        <f>'приложение № 6'!G267</f>
        <v>36874500</v>
      </c>
      <c r="I237" s="293"/>
    </row>
    <row r="238" spans="1:9" s="112" customFormat="1" ht="18.75">
      <c r="A238" s="124"/>
      <c r="B238" s="158"/>
      <c r="C238" s="8" t="s">
        <v>305</v>
      </c>
      <c r="D238" s="13" t="s">
        <v>123</v>
      </c>
      <c r="E238" s="13" t="s">
        <v>124</v>
      </c>
      <c r="F238" s="13" t="s">
        <v>491</v>
      </c>
      <c r="G238" s="11" t="s">
        <v>98</v>
      </c>
      <c r="H238" s="271">
        <f>H239+H242</f>
        <v>84970300</v>
      </c>
      <c r="I238" s="293"/>
    </row>
    <row r="239" spans="1:9" s="112" customFormat="1" ht="18.75">
      <c r="A239" s="124"/>
      <c r="B239" s="158"/>
      <c r="C239" s="8" t="s">
        <v>305</v>
      </c>
      <c r="D239" s="13" t="s">
        <v>123</v>
      </c>
      <c r="E239" s="13" t="s">
        <v>124</v>
      </c>
      <c r="F239" s="13" t="s">
        <v>491</v>
      </c>
      <c r="G239" s="11" t="s">
        <v>275</v>
      </c>
      <c r="H239" s="271">
        <f>H240</f>
        <v>1400000</v>
      </c>
      <c r="I239" s="293"/>
    </row>
    <row r="240" spans="1:9" s="112" customFormat="1" ht="18.75">
      <c r="A240" s="124"/>
      <c r="B240" s="158"/>
      <c r="C240" s="8" t="s">
        <v>305</v>
      </c>
      <c r="D240" s="13" t="s">
        <v>123</v>
      </c>
      <c r="E240" s="13" t="s">
        <v>124</v>
      </c>
      <c r="F240" s="13" t="s">
        <v>491</v>
      </c>
      <c r="G240" s="11" t="s">
        <v>28</v>
      </c>
      <c r="H240" s="271">
        <f>'приложение № 6'!G270</f>
        <v>1400000</v>
      </c>
      <c r="I240" s="293"/>
    </row>
    <row r="241" spans="1:9" s="112" customFormat="1" ht="18.75">
      <c r="A241" s="124"/>
      <c r="B241" s="158"/>
      <c r="C241" s="8" t="s">
        <v>305</v>
      </c>
      <c r="D241" s="13" t="s">
        <v>123</v>
      </c>
      <c r="E241" s="13" t="s">
        <v>124</v>
      </c>
      <c r="F241" s="13" t="s">
        <v>491</v>
      </c>
      <c r="G241" s="11" t="s">
        <v>312</v>
      </c>
      <c r="H241" s="271">
        <f>H242</f>
        <v>83570300</v>
      </c>
      <c r="I241" s="293"/>
    </row>
    <row r="242" spans="1:9" s="112" customFormat="1" ht="18.75">
      <c r="A242" s="124"/>
      <c r="B242" s="158"/>
      <c r="C242" s="8" t="s">
        <v>305</v>
      </c>
      <c r="D242" s="13" t="s">
        <v>123</v>
      </c>
      <c r="E242" s="13" t="s">
        <v>124</v>
      </c>
      <c r="F242" s="13" t="s">
        <v>491</v>
      </c>
      <c r="G242" s="11" t="s">
        <v>316</v>
      </c>
      <c r="H242" s="271">
        <f>'приложение № 6'!G272</f>
        <v>83570300</v>
      </c>
      <c r="I242" s="293"/>
    </row>
    <row r="243" spans="1:9" s="112" customFormat="1" ht="18.75">
      <c r="A243" s="124"/>
      <c r="B243" s="158"/>
      <c r="C243" s="8" t="s">
        <v>305</v>
      </c>
      <c r="D243" s="13" t="s">
        <v>123</v>
      </c>
      <c r="E243" s="13" t="s">
        <v>124</v>
      </c>
      <c r="F243" s="13" t="s">
        <v>493</v>
      </c>
      <c r="G243" s="11" t="s">
        <v>98</v>
      </c>
      <c r="H243" s="271">
        <f>H244+H246</f>
        <v>243800</v>
      </c>
      <c r="I243" s="293"/>
    </row>
    <row r="244" spans="1:9" s="112" customFormat="1" ht="18.75">
      <c r="A244" s="124"/>
      <c r="B244" s="158"/>
      <c r="C244" s="8" t="s">
        <v>305</v>
      </c>
      <c r="D244" s="13" t="s">
        <v>123</v>
      </c>
      <c r="E244" s="13" t="s">
        <v>124</v>
      </c>
      <c r="F244" s="13" t="s">
        <v>493</v>
      </c>
      <c r="G244" s="11" t="s">
        <v>275</v>
      </c>
      <c r="H244" s="271">
        <f>H245</f>
        <v>4000</v>
      </c>
      <c r="I244" s="293"/>
    </row>
    <row r="245" spans="1:9" s="112" customFormat="1" ht="18.75">
      <c r="A245" s="124"/>
      <c r="B245" s="158"/>
      <c r="C245" s="8" t="s">
        <v>305</v>
      </c>
      <c r="D245" s="13" t="s">
        <v>123</v>
      </c>
      <c r="E245" s="13" t="s">
        <v>124</v>
      </c>
      <c r="F245" s="13" t="s">
        <v>493</v>
      </c>
      <c r="G245" s="11" t="s">
        <v>28</v>
      </c>
      <c r="H245" s="271">
        <f>'приложение № 6'!G275</f>
        <v>4000</v>
      </c>
      <c r="I245" s="293"/>
    </row>
    <row r="246" spans="1:9" s="112" customFormat="1" ht="18.75">
      <c r="A246" s="124"/>
      <c r="B246" s="158"/>
      <c r="C246" s="8" t="s">
        <v>305</v>
      </c>
      <c r="D246" s="13" t="s">
        <v>123</v>
      </c>
      <c r="E246" s="13" t="s">
        <v>124</v>
      </c>
      <c r="F246" s="13" t="s">
        <v>493</v>
      </c>
      <c r="G246" s="11" t="s">
        <v>312</v>
      </c>
      <c r="H246" s="271">
        <f>H247</f>
        <v>239800</v>
      </c>
      <c r="I246" s="293"/>
    </row>
    <row r="247" spans="1:9" s="112" customFormat="1" ht="18.75">
      <c r="A247" s="124"/>
      <c r="B247" s="158"/>
      <c r="C247" s="8" t="s">
        <v>305</v>
      </c>
      <c r="D247" s="13" t="s">
        <v>123</v>
      </c>
      <c r="E247" s="13" t="s">
        <v>124</v>
      </c>
      <c r="F247" s="13" t="s">
        <v>493</v>
      </c>
      <c r="G247" s="11" t="s">
        <v>314</v>
      </c>
      <c r="H247" s="271">
        <f>'приложение № 6'!G277</f>
        <v>239800</v>
      </c>
      <c r="I247" s="293"/>
    </row>
    <row r="248" spans="1:9" s="112" customFormat="1" ht="18.75">
      <c r="A248" s="124"/>
      <c r="B248" s="158"/>
      <c r="C248" s="8" t="s">
        <v>305</v>
      </c>
      <c r="D248" s="13" t="s">
        <v>123</v>
      </c>
      <c r="E248" s="13" t="s">
        <v>124</v>
      </c>
      <c r="F248" s="13" t="s">
        <v>495</v>
      </c>
      <c r="G248" s="11" t="s">
        <v>98</v>
      </c>
      <c r="H248" s="271">
        <f>H249+H251</f>
        <v>905200</v>
      </c>
      <c r="I248" s="293"/>
    </row>
    <row r="249" spans="1:9" s="112" customFormat="1" ht="18.75">
      <c r="A249" s="124"/>
      <c r="B249" s="158"/>
      <c r="C249" s="8" t="s">
        <v>305</v>
      </c>
      <c r="D249" s="13" t="s">
        <v>123</v>
      </c>
      <c r="E249" s="13" t="s">
        <v>124</v>
      </c>
      <c r="F249" s="13" t="s">
        <v>495</v>
      </c>
      <c r="G249" s="11" t="s">
        <v>275</v>
      </c>
      <c r="H249" s="271">
        <f>H250</f>
        <v>14000</v>
      </c>
      <c r="I249" s="293"/>
    </row>
    <row r="250" spans="1:9" s="112" customFormat="1" ht="18.75">
      <c r="A250" s="124"/>
      <c r="B250" s="158"/>
      <c r="C250" s="8" t="s">
        <v>305</v>
      </c>
      <c r="D250" s="13" t="s">
        <v>123</v>
      </c>
      <c r="E250" s="13" t="s">
        <v>124</v>
      </c>
      <c r="F250" s="13" t="s">
        <v>495</v>
      </c>
      <c r="G250" s="11" t="s">
        <v>28</v>
      </c>
      <c r="H250" s="271">
        <f>'приложение № 6'!G280</f>
        <v>14000</v>
      </c>
      <c r="I250" s="293"/>
    </row>
    <row r="251" spans="1:9" s="112" customFormat="1" ht="18.75">
      <c r="A251" s="124"/>
      <c r="B251" s="158"/>
      <c r="C251" s="8" t="s">
        <v>305</v>
      </c>
      <c r="D251" s="13" t="s">
        <v>123</v>
      </c>
      <c r="E251" s="13" t="s">
        <v>124</v>
      </c>
      <c r="F251" s="13" t="s">
        <v>495</v>
      </c>
      <c r="G251" s="11" t="s">
        <v>312</v>
      </c>
      <c r="H251" s="271">
        <f>H252</f>
        <v>891200</v>
      </c>
      <c r="I251" s="293"/>
    </row>
    <row r="252" spans="1:9" s="112" customFormat="1" ht="18.75">
      <c r="A252" s="124"/>
      <c r="B252" s="158"/>
      <c r="C252" s="8" t="s">
        <v>305</v>
      </c>
      <c r="D252" s="13" t="s">
        <v>123</v>
      </c>
      <c r="E252" s="13" t="s">
        <v>124</v>
      </c>
      <c r="F252" s="13" t="s">
        <v>495</v>
      </c>
      <c r="G252" s="11" t="s">
        <v>316</v>
      </c>
      <c r="H252" s="271">
        <f>'приложение № 6'!G282</f>
        <v>891200</v>
      </c>
      <c r="I252" s="293"/>
    </row>
    <row r="253" spans="1:9" s="112" customFormat="1" ht="18.75">
      <c r="A253" s="124"/>
      <c r="B253" s="158"/>
      <c r="C253" s="8" t="s">
        <v>305</v>
      </c>
      <c r="D253" s="13" t="s">
        <v>123</v>
      </c>
      <c r="E253" s="13" t="s">
        <v>124</v>
      </c>
      <c r="F253" s="13" t="s">
        <v>497</v>
      </c>
      <c r="G253" s="11" t="s">
        <v>98</v>
      </c>
      <c r="H253" s="271">
        <f>H254+H256</f>
        <v>6193600</v>
      </c>
      <c r="I253" s="293"/>
    </row>
    <row r="254" spans="1:9" s="112" customFormat="1" ht="18.75">
      <c r="A254" s="124"/>
      <c r="B254" s="158"/>
      <c r="C254" s="8" t="s">
        <v>305</v>
      </c>
      <c r="D254" s="13" t="s">
        <v>123</v>
      </c>
      <c r="E254" s="13" t="s">
        <v>124</v>
      </c>
      <c r="F254" s="13" t="s">
        <v>497</v>
      </c>
      <c r="G254" s="11" t="s">
        <v>275</v>
      </c>
      <c r="H254" s="271">
        <f>H255</f>
        <v>100000</v>
      </c>
      <c r="I254" s="293"/>
    </row>
    <row r="255" spans="1:9" s="112" customFormat="1" ht="18.75">
      <c r="A255" s="124"/>
      <c r="B255" s="158"/>
      <c r="C255" s="8" t="s">
        <v>305</v>
      </c>
      <c r="D255" s="13" t="s">
        <v>123</v>
      </c>
      <c r="E255" s="13" t="s">
        <v>124</v>
      </c>
      <c r="F255" s="13" t="s">
        <v>497</v>
      </c>
      <c r="G255" s="11" t="s">
        <v>28</v>
      </c>
      <c r="H255" s="271">
        <f>'приложение № 6'!G285</f>
        <v>100000</v>
      </c>
      <c r="I255" s="293"/>
    </row>
    <row r="256" spans="1:9" s="112" customFormat="1" ht="18.75">
      <c r="A256" s="124"/>
      <c r="B256" s="158"/>
      <c r="C256" s="8" t="s">
        <v>305</v>
      </c>
      <c r="D256" s="13" t="s">
        <v>123</v>
      </c>
      <c r="E256" s="13" t="s">
        <v>124</v>
      </c>
      <c r="F256" s="13" t="s">
        <v>497</v>
      </c>
      <c r="G256" s="11" t="s">
        <v>312</v>
      </c>
      <c r="H256" s="271">
        <f>H257</f>
        <v>6093600</v>
      </c>
      <c r="I256" s="293"/>
    </row>
    <row r="257" spans="1:9" s="112" customFormat="1" ht="18.75">
      <c r="A257" s="124"/>
      <c r="B257" s="158"/>
      <c r="C257" s="8" t="s">
        <v>305</v>
      </c>
      <c r="D257" s="13" t="s">
        <v>123</v>
      </c>
      <c r="E257" s="13" t="s">
        <v>124</v>
      </c>
      <c r="F257" s="13" t="s">
        <v>497</v>
      </c>
      <c r="G257" s="11" t="s">
        <v>314</v>
      </c>
      <c r="H257" s="271">
        <f>'приложение № 6'!G287</f>
        <v>6093600</v>
      </c>
      <c r="I257" s="293"/>
    </row>
    <row r="258" spans="1:9" s="112" customFormat="1" ht="18.75">
      <c r="A258" s="124"/>
      <c r="B258" s="158"/>
      <c r="C258" s="8" t="s">
        <v>305</v>
      </c>
      <c r="D258" s="13" t="s">
        <v>123</v>
      </c>
      <c r="E258" s="13" t="s">
        <v>124</v>
      </c>
      <c r="F258" s="13" t="s">
        <v>499</v>
      </c>
      <c r="G258" s="11" t="s">
        <v>98</v>
      </c>
      <c r="H258" s="271">
        <f>H259+H261</f>
        <v>167200</v>
      </c>
      <c r="I258" s="293"/>
    </row>
    <row r="259" spans="1:9" s="112" customFormat="1" ht="18.75">
      <c r="A259" s="124"/>
      <c r="B259" s="158"/>
      <c r="C259" s="8" t="s">
        <v>305</v>
      </c>
      <c r="D259" s="13" t="s">
        <v>123</v>
      </c>
      <c r="E259" s="13" t="s">
        <v>124</v>
      </c>
      <c r="F259" s="13" t="s">
        <v>499</v>
      </c>
      <c r="G259" s="11" t="s">
        <v>275</v>
      </c>
      <c r="H259" s="271">
        <f>H260</f>
        <v>3300</v>
      </c>
      <c r="I259" s="293"/>
    </row>
    <row r="260" spans="1:9" s="112" customFormat="1" ht="18.75">
      <c r="A260" s="124"/>
      <c r="B260" s="158"/>
      <c r="C260" s="8" t="s">
        <v>305</v>
      </c>
      <c r="D260" s="13" t="s">
        <v>123</v>
      </c>
      <c r="E260" s="13" t="s">
        <v>124</v>
      </c>
      <c r="F260" s="13" t="s">
        <v>499</v>
      </c>
      <c r="G260" s="11" t="s">
        <v>28</v>
      </c>
      <c r="H260" s="271">
        <f>'приложение № 6'!G290</f>
        <v>3300</v>
      </c>
      <c r="I260" s="293"/>
    </row>
    <row r="261" spans="1:9" s="112" customFormat="1" ht="18.75">
      <c r="A261" s="124"/>
      <c r="B261" s="158"/>
      <c r="C261" s="8" t="s">
        <v>305</v>
      </c>
      <c r="D261" s="13" t="s">
        <v>123</v>
      </c>
      <c r="E261" s="13" t="s">
        <v>124</v>
      </c>
      <c r="F261" s="13" t="s">
        <v>499</v>
      </c>
      <c r="G261" s="11" t="s">
        <v>312</v>
      </c>
      <c r="H261" s="271">
        <f>H262</f>
        <v>163900</v>
      </c>
      <c r="I261" s="293"/>
    </row>
    <row r="262" spans="1:9" s="112" customFormat="1" ht="18.75">
      <c r="A262" s="124"/>
      <c r="B262" s="158"/>
      <c r="C262" s="8" t="s">
        <v>305</v>
      </c>
      <c r="D262" s="13" t="s">
        <v>123</v>
      </c>
      <c r="E262" s="13" t="s">
        <v>124</v>
      </c>
      <c r="F262" s="13" t="s">
        <v>499</v>
      </c>
      <c r="G262" s="11" t="s">
        <v>316</v>
      </c>
      <c r="H262" s="271">
        <f>'приложение № 6'!G292</f>
        <v>163900</v>
      </c>
      <c r="I262" s="293"/>
    </row>
    <row r="263" spans="1:9" s="112" customFormat="1" ht="18.75">
      <c r="A263" s="124"/>
      <c r="B263" s="158"/>
      <c r="C263" s="8" t="s">
        <v>305</v>
      </c>
      <c r="D263" s="13" t="s">
        <v>123</v>
      </c>
      <c r="E263" s="13" t="s">
        <v>124</v>
      </c>
      <c r="F263" s="13" t="s">
        <v>501</v>
      </c>
      <c r="G263" s="11" t="s">
        <v>98</v>
      </c>
      <c r="H263" s="271">
        <f>H264+H266</f>
        <v>35000</v>
      </c>
      <c r="I263" s="293"/>
    </row>
    <row r="264" spans="1:9" s="112" customFormat="1" ht="18.75">
      <c r="A264" s="124"/>
      <c r="B264" s="158"/>
      <c r="C264" s="8" t="s">
        <v>305</v>
      </c>
      <c r="D264" s="13" t="s">
        <v>123</v>
      </c>
      <c r="E264" s="13" t="s">
        <v>124</v>
      </c>
      <c r="F264" s="13" t="s">
        <v>501</v>
      </c>
      <c r="G264" s="11" t="s">
        <v>275</v>
      </c>
      <c r="H264" s="271">
        <f>H265</f>
        <v>815</v>
      </c>
      <c r="I264" s="293"/>
    </row>
    <row r="265" spans="1:9" s="112" customFormat="1" ht="18.75">
      <c r="A265" s="124"/>
      <c r="B265" s="158"/>
      <c r="C265" s="8" t="s">
        <v>305</v>
      </c>
      <c r="D265" s="13" t="s">
        <v>123</v>
      </c>
      <c r="E265" s="13" t="s">
        <v>124</v>
      </c>
      <c r="F265" s="13" t="s">
        <v>501</v>
      </c>
      <c r="G265" s="11" t="s">
        <v>28</v>
      </c>
      <c r="H265" s="271">
        <f>'приложение № 6'!G295</f>
        <v>815</v>
      </c>
      <c r="I265" s="293"/>
    </row>
    <row r="266" spans="1:9" s="112" customFormat="1" ht="18.75">
      <c r="A266" s="124"/>
      <c r="B266" s="158"/>
      <c r="C266" s="8" t="s">
        <v>305</v>
      </c>
      <c r="D266" s="13" t="s">
        <v>123</v>
      </c>
      <c r="E266" s="13" t="s">
        <v>124</v>
      </c>
      <c r="F266" s="13" t="s">
        <v>501</v>
      </c>
      <c r="G266" s="11" t="s">
        <v>312</v>
      </c>
      <c r="H266" s="271">
        <f>H267</f>
        <v>34185</v>
      </c>
      <c r="I266" s="293"/>
    </row>
    <row r="267" spans="1:9" s="112" customFormat="1" ht="18.75">
      <c r="A267" s="124"/>
      <c r="B267" s="158"/>
      <c r="C267" s="8" t="s">
        <v>305</v>
      </c>
      <c r="D267" s="13" t="s">
        <v>123</v>
      </c>
      <c r="E267" s="13" t="s">
        <v>124</v>
      </c>
      <c r="F267" s="13" t="s">
        <v>501</v>
      </c>
      <c r="G267" s="11" t="s">
        <v>314</v>
      </c>
      <c r="H267" s="271">
        <f>'приложение № 6'!G297</f>
        <v>34185</v>
      </c>
      <c r="I267" s="293"/>
    </row>
    <row r="268" spans="1:9" s="112" customFormat="1" ht="18.75">
      <c r="A268" s="124"/>
      <c r="B268" s="158"/>
      <c r="C268" s="8" t="s">
        <v>305</v>
      </c>
      <c r="D268" s="13" t="s">
        <v>123</v>
      </c>
      <c r="E268" s="13" t="s">
        <v>124</v>
      </c>
      <c r="F268" s="13" t="s">
        <v>474</v>
      </c>
      <c r="G268" s="11" t="s">
        <v>98</v>
      </c>
      <c r="H268" s="271">
        <f>H269+H285</f>
        <v>16994500</v>
      </c>
      <c r="I268" s="293"/>
    </row>
    <row r="269" spans="1:9" s="112" customFormat="1" ht="18.75">
      <c r="A269" s="124"/>
      <c r="B269" s="158"/>
      <c r="C269" s="8" t="s">
        <v>305</v>
      </c>
      <c r="D269" s="13" t="s">
        <v>123</v>
      </c>
      <c r="E269" s="13" t="s">
        <v>124</v>
      </c>
      <c r="F269" s="13" t="s">
        <v>477</v>
      </c>
      <c r="G269" s="11" t="s">
        <v>98</v>
      </c>
      <c r="H269" s="271">
        <f>H270+H275+H280</f>
        <v>5760700</v>
      </c>
      <c r="I269" s="293"/>
    </row>
    <row r="270" spans="1:9" s="112" customFormat="1" ht="18.75">
      <c r="A270" s="124"/>
      <c r="B270" s="158"/>
      <c r="C270" s="8" t="s">
        <v>305</v>
      </c>
      <c r="D270" s="13" t="s">
        <v>123</v>
      </c>
      <c r="E270" s="13" t="s">
        <v>124</v>
      </c>
      <c r="F270" s="13" t="s">
        <v>503</v>
      </c>
      <c r="G270" s="11" t="s">
        <v>98</v>
      </c>
      <c r="H270" s="271">
        <f>H271+H273</f>
        <v>3391900</v>
      </c>
      <c r="I270" s="293"/>
    </row>
    <row r="271" spans="1:9" s="112" customFormat="1" ht="18.75">
      <c r="A271" s="124"/>
      <c r="B271" s="158"/>
      <c r="C271" s="8" t="s">
        <v>305</v>
      </c>
      <c r="D271" s="13" t="s">
        <v>123</v>
      </c>
      <c r="E271" s="13" t="s">
        <v>124</v>
      </c>
      <c r="F271" s="13" t="s">
        <v>503</v>
      </c>
      <c r="G271" s="11" t="s">
        <v>275</v>
      </c>
      <c r="H271" s="271">
        <f>H272</f>
        <v>65000</v>
      </c>
      <c r="I271" s="293"/>
    </row>
    <row r="272" spans="1:9" s="112" customFormat="1" ht="18.75">
      <c r="A272" s="124"/>
      <c r="B272" s="158"/>
      <c r="C272" s="8" t="s">
        <v>305</v>
      </c>
      <c r="D272" s="13" t="s">
        <v>123</v>
      </c>
      <c r="E272" s="13" t="s">
        <v>124</v>
      </c>
      <c r="F272" s="13" t="s">
        <v>503</v>
      </c>
      <c r="G272" s="11" t="s">
        <v>28</v>
      </c>
      <c r="H272" s="271">
        <f>'приложение № 6'!G302</f>
        <v>65000</v>
      </c>
      <c r="I272" s="293"/>
    </row>
    <row r="273" spans="1:9" s="112" customFormat="1" ht="18.75">
      <c r="A273" s="124"/>
      <c r="B273" s="158"/>
      <c r="C273" s="8" t="s">
        <v>305</v>
      </c>
      <c r="D273" s="13" t="s">
        <v>123</v>
      </c>
      <c r="E273" s="13" t="s">
        <v>124</v>
      </c>
      <c r="F273" s="13" t="s">
        <v>503</v>
      </c>
      <c r="G273" s="11" t="s">
        <v>312</v>
      </c>
      <c r="H273" s="271">
        <f>H274</f>
        <v>3326900</v>
      </c>
      <c r="I273" s="293"/>
    </row>
    <row r="274" spans="1:9" s="112" customFormat="1" ht="18.75">
      <c r="A274" s="124"/>
      <c r="B274" s="158"/>
      <c r="C274" s="8" t="s">
        <v>305</v>
      </c>
      <c r="D274" s="13" t="s">
        <v>123</v>
      </c>
      <c r="E274" s="13" t="s">
        <v>124</v>
      </c>
      <c r="F274" s="13" t="s">
        <v>503</v>
      </c>
      <c r="G274" s="11" t="s">
        <v>314</v>
      </c>
      <c r="H274" s="271">
        <f>'приложение № 6'!G304</f>
        <v>3326900</v>
      </c>
      <c r="I274" s="293"/>
    </row>
    <row r="275" spans="1:9" s="112" customFormat="1" ht="18.75">
      <c r="A275" s="124"/>
      <c r="B275" s="158"/>
      <c r="C275" s="8" t="s">
        <v>305</v>
      </c>
      <c r="D275" s="13" t="s">
        <v>123</v>
      </c>
      <c r="E275" s="13" t="s">
        <v>124</v>
      </c>
      <c r="F275" s="13" t="s">
        <v>505</v>
      </c>
      <c r="G275" s="11" t="s">
        <v>98</v>
      </c>
      <c r="H275" s="271">
        <f>H276+H278</f>
        <v>1382000</v>
      </c>
      <c r="I275" s="293"/>
    </row>
    <row r="276" spans="1:9" s="112" customFormat="1" ht="18.75">
      <c r="A276" s="124"/>
      <c r="B276" s="158"/>
      <c r="C276" s="8" t="s">
        <v>305</v>
      </c>
      <c r="D276" s="13" t="s">
        <v>123</v>
      </c>
      <c r="E276" s="13" t="s">
        <v>124</v>
      </c>
      <c r="F276" s="13" t="s">
        <v>505</v>
      </c>
      <c r="G276" s="11" t="s">
        <v>275</v>
      </c>
      <c r="H276" s="271">
        <f>H277</f>
        <v>23000</v>
      </c>
      <c r="I276" s="293"/>
    </row>
    <row r="277" spans="1:9" s="112" customFormat="1" ht="18.75">
      <c r="A277" s="124"/>
      <c r="B277" s="158"/>
      <c r="C277" s="8" t="s">
        <v>305</v>
      </c>
      <c r="D277" s="13" t="s">
        <v>123</v>
      </c>
      <c r="E277" s="13" t="s">
        <v>124</v>
      </c>
      <c r="F277" s="13" t="s">
        <v>505</v>
      </c>
      <c r="G277" s="11" t="s">
        <v>28</v>
      </c>
      <c r="H277" s="271">
        <f>'приложение № 6'!G307</f>
        <v>23000</v>
      </c>
      <c r="I277" s="293"/>
    </row>
    <row r="278" spans="1:9" s="112" customFormat="1" ht="18.75">
      <c r="A278" s="124"/>
      <c r="B278" s="158"/>
      <c r="C278" s="8" t="s">
        <v>305</v>
      </c>
      <c r="D278" s="13" t="s">
        <v>123</v>
      </c>
      <c r="E278" s="13" t="s">
        <v>124</v>
      </c>
      <c r="F278" s="13" t="s">
        <v>505</v>
      </c>
      <c r="G278" s="11" t="s">
        <v>312</v>
      </c>
      <c r="H278" s="271">
        <f>H279</f>
        <v>1359000</v>
      </c>
      <c r="I278" s="293"/>
    </row>
    <row r="279" spans="1:9" s="112" customFormat="1" ht="18.75">
      <c r="A279" s="124"/>
      <c r="B279" s="158"/>
      <c r="C279" s="8" t="s">
        <v>305</v>
      </c>
      <c r="D279" s="13" t="s">
        <v>123</v>
      </c>
      <c r="E279" s="13" t="s">
        <v>124</v>
      </c>
      <c r="F279" s="13" t="s">
        <v>505</v>
      </c>
      <c r="G279" s="11" t="s">
        <v>314</v>
      </c>
      <c r="H279" s="271">
        <f>'приложение № 6'!G309</f>
        <v>1359000</v>
      </c>
      <c r="I279" s="293"/>
    </row>
    <row r="280" spans="1:9" s="112" customFormat="1" ht="18.75">
      <c r="A280" s="124"/>
      <c r="B280" s="158"/>
      <c r="C280" s="8" t="s">
        <v>305</v>
      </c>
      <c r="D280" s="13" t="s">
        <v>123</v>
      </c>
      <c r="E280" s="13" t="s">
        <v>124</v>
      </c>
      <c r="F280" s="13" t="s">
        <v>507</v>
      </c>
      <c r="G280" s="11" t="s">
        <v>98</v>
      </c>
      <c r="H280" s="271">
        <f>H281+H283</f>
        <v>986800</v>
      </c>
      <c r="I280" s="293"/>
    </row>
    <row r="281" spans="1:9" s="112" customFormat="1" ht="18.75">
      <c r="A281" s="124"/>
      <c r="B281" s="158"/>
      <c r="C281" s="8" t="s">
        <v>305</v>
      </c>
      <c r="D281" s="13" t="s">
        <v>123</v>
      </c>
      <c r="E281" s="13" t="s">
        <v>124</v>
      </c>
      <c r="F281" s="13" t="s">
        <v>507</v>
      </c>
      <c r="G281" s="11" t="s">
        <v>275</v>
      </c>
      <c r="H281" s="271">
        <f>H282</f>
        <v>19000</v>
      </c>
      <c r="I281" s="293"/>
    </row>
    <row r="282" spans="1:9" s="112" customFormat="1" ht="18.75">
      <c r="A282" s="124"/>
      <c r="B282" s="158"/>
      <c r="C282" s="8" t="s">
        <v>305</v>
      </c>
      <c r="D282" s="13" t="s">
        <v>123</v>
      </c>
      <c r="E282" s="13" t="s">
        <v>124</v>
      </c>
      <c r="F282" s="13" t="s">
        <v>507</v>
      </c>
      <c r="G282" s="8" t="s">
        <v>28</v>
      </c>
      <c r="H282" s="271">
        <f>'приложение № 6'!G312</f>
        <v>19000</v>
      </c>
      <c r="I282" s="293"/>
    </row>
    <row r="283" spans="1:9" s="112" customFormat="1" ht="18.75">
      <c r="A283" s="124"/>
      <c r="B283" s="158"/>
      <c r="C283" s="8" t="s">
        <v>305</v>
      </c>
      <c r="D283" s="13" t="s">
        <v>123</v>
      </c>
      <c r="E283" s="13" t="s">
        <v>124</v>
      </c>
      <c r="F283" s="13" t="s">
        <v>507</v>
      </c>
      <c r="G283" s="11" t="s">
        <v>312</v>
      </c>
      <c r="H283" s="271">
        <f>H284</f>
        <v>967800</v>
      </c>
      <c r="I283" s="293"/>
    </row>
    <row r="284" spans="1:9" s="112" customFormat="1" ht="18.75">
      <c r="A284" s="124"/>
      <c r="B284" s="158"/>
      <c r="C284" s="8" t="s">
        <v>305</v>
      </c>
      <c r="D284" s="13" t="s">
        <v>123</v>
      </c>
      <c r="E284" s="13" t="s">
        <v>124</v>
      </c>
      <c r="F284" s="13" t="s">
        <v>507</v>
      </c>
      <c r="G284" s="11" t="s">
        <v>314</v>
      </c>
      <c r="H284" s="271">
        <f>'приложение № 6'!G314</f>
        <v>967800</v>
      </c>
      <c r="I284" s="293"/>
    </row>
    <row r="285" spans="1:9" s="112" customFormat="1" ht="18.75">
      <c r="A285" s="124"/>
      <c r="B285" s="158"/>
      <c r="C285" s="8" t="s">
        <v>305</v>
      </c>
      <c r="D285" s="13" t="s">
        <v>123</v>
      </c>
      <c r="E285" s="13" t="s">
        <v>124</v>
      </c>
      <c r="F285" s="13" t="s">
        <v>509</v>
      </c>
      <c r="G285" s="11" t="s">
        <v>98</v>
      </c>
      <c r="H285" s="271">
        <f>H286</f>
        <v>11233800</v>
      </c>
      <c r="I285" s="293"/>
    </row>
    <row r="286" spans="1:9" s="112" customFormat="1" ht="18.75">
      <c r="A286" s="124"/>
      <c r="B286" s="158"/>
      <c r="C286" s="8" t="s">
        <v>305</v>
      </c>
      <c r="D286" s="13" t="s">
        <v>123</v>
      </c>
      <c r="E286" s="13" t="s">
        <v>124</v>
      </c>
      <c r="F286" s="13" t="s">
        <v>509</v>
      </c>
      <c r="G286" s="11" t="s">
        <v>312</v>
      </c>
      <c r="H286" s="271">
        <f>H287</f>
        <v>11233800</v>
      </c>
      <c r="I286" s="293"/>
    </row>
    <row r="287" spans="1:9" s="112" customFormat="1" ht="18.75">
      <c r="A287" s="124"/>
      <c r="B287" s="158"/>
      <c r="C287" s="8" t="s">
        <v>305</v>
      </c>
      <c r="D287" s="13" t="s">
        <v>123</v>
      </c>
      <c r="E287" s="13" t="s">
        <v>124</v>
      </c>
      <c r="F287" s="13" t="s">
        <v>509</v>
      </c>
      <c r="G287" s="11" t="s">
        <v>316</v>
      </c>
      <c r="H287" s="271">
        <f>'приложение № 6'!G317</f>
        <v>11233800</v>
      </c>
      <c r="I287" s="293"/>
    </row>
    <row r="288" spans="1:9" s="112" customFormat="1" ht="18.75">
      <c r="A288" s="124"/>
      <c r="B288" s="158"/>
      <c r="C288" s="8" t="s">
        <v>305</v>
      </c>
      <c r="D288" s="11">
        <v>10</v>
      </c>
      <c r="E288" s="11" t="s">
        <v>106</v>
      </c>
      <c r="F288" s="11" t="s">
        <v>97</v>
      </c>
      <c r="G288" s="11" t="s">
        <v>98</v>
      </c>
      <c r="H288" s="271">
        <f>H292+H289</f>
        <v>8372807</v>
      </c>
      <c r="I288" s="293"/>
    </row>
    <row r="289" spans="1:9" s="112" customFormat="1" ht="18.75">
      <c r="A289" s="124"/>
      <c r="B289" s="158"/>
      <c r="C289" s="8" t="s">
        <v>305</v>
      </c>
      <c r="D289" s="11" t="s">
        <v>123</v>
      </c>
      <c r="E289" s="11" t="s">
        <v>106</v>
      </c>
      <c r="F289" s="11" t="s">
        <v>244</v>
      </c>
      <c r="G289" s="11" t="s">
        <v>98</v>
      </c>
      <c r="H289" s="271">
        <f>H290</f>
        <v>630807</v>
      </c>
      <c r="I289" s="293"/>
    </row>
    <row r="290" spans="1:9" s="112" customFormat="1" ht="18.75">
      <c r="A290" s="124"/>
      <c r="B290" s="158"/>
      <c r="C290" s="8" t="s">
        <v>305</v>
      </c>
      <c r="D290" s="11" t="s">
        <v>123</v>
      </c>
      <c r="E290" s="11" t="s">
        <v>106</v>
      </c>
      <c r="F290" s="11" t="s">
        <v>244</v>
      </c>
      <c r="G290" s="11" t="s">
        <v>312</v>
      </c>
      <c r="H290" s="271">
        <f>H291</f>
        <v>630807</v>
      </c>
      <c r="I290" s="293"/>
    </row>
    <row r="291" spans="1:9" s="112" customFormat="1" ht="18.75">
      <c r="A291" s="124"/>
      <c r="B291" s="158"/>
      <c r="C291" s="8" t="s">
        <v>305</v>
      </c>
      <c r="D291" s="11" t="s">
        <v>123</v>
      </c>
      <c r="E291" s="11" t="s">
        <v>106</v>
      </c>
      <c r="F291" s="11" t="s">
        <v>244</v>
      </c>
      <c r="G291" s="11" t="s">
        <v>314</v>
      </c>
      <c r="H291" s="271">
        <f>'приложение № 6'!G321</f>
        <v>630807</v>
      </c>
      <c r="I291" s="293"/>
    </row>
    <row r="292" spans="1:9" s="112" customFormat="1" ht="18.75">
      <c r="A292" s="124"/>
      <c r="B292" s="158"/>
      <c r="C292" s="8" t="s">
        <v>305</v>
      </c>
      <c r="D292" s="11">
        <v>10</v>
      </c>
      <c r="E292" s="11" t="s">
        <v>106</v>
      </c>
      <c r="F292" s="13" t="s">
        <v>510</v>
      </c>
      <c r="G292" s="17" t="s">
        <v>98</v>
      </c>
      <c r="H292" s="271">
        <f>H293</f>
        <v>7742000</v>
      </c>
      <c r="I292" s="293"/>
    </row>
    <row r="293" spans="1:9" s="112" customFormat="1" ht="18.75">
      <c r="A293" s="124"/>
      <c r="B293" s="158"/>
      <c r="C293" s="8" t="s">
        <v>305</v>
      </c>
      <c r="D293" s="11">
        <v>10</v>
      </c>
      <c r="E293" s="11" t="s">
        <v>106</v>
      </c>
      <c r="F293" s="13" t="s">
        <v>511</v>
      </c>
      <c r="G293" s="17" t="s">
        <v>98</v>
      </c>
      <c r="H293" s="271">
        <f>H294+H299</f>
        <v>7742000</v>
      </c>
      <c r="I293" s="293"/>
    </row>
    <row r="294" spans="1:9" s="112" customFormat="1" ht="18.75">
      <c r="A294" s="124"/>
      <c r="B294" s="158"/>
      <c r="C294" s="8" t="s">
        <v>305</v>
      </c>
      <c r="D294" s="11">
        <v>10</v>
      </c>
      <c r="E294" s="11" t="s">
        <v>106</v>
      </c>
      <c r="F294" s="13" t="s">
        <v>512</v>
      </c>
      <c r="G294" s="17" t="s">
        <v>98</v>
      </c>
      <c r="H294" s="271">
        <f>H295+H297</f>
        <v>1000200</v>
      </c>
      <c r="I294" s="293"/>
    </row>
    <row r="295" spans="1:9" s="112" customFormat="1" ht="18.75">
      <c r="A295" s="124"/>
      <c r="B295" s="158"/>
      <c r="C295" s="8" t="s">
        <v>305</v>
      </c>
      <c r="D295" s="13" t="s">
        <v>123</v>
      </c>
      <c r="E295" s="11" t="s">
        <v>106</v>
      </c>
      <c r="F295" s="13" t="s">
        <v>512</v>
      </c>
      <c r="G295" s="11" t="s">
        <v>275</v>
      </c>
      <c r="H295" s="271">
        <f>H296</f>
        <v>20000</v>
      </c>
      <c r="I295" s="293"/>
    </row>
    <row r="296" spans="1:9" s="112" customFormat="1" ht="18.75">
      <c r="A296" s="124"/>
      <c r="B296" s="158"/>
      <c r="C296" s="8" t="s">
        <v>305</v>
      </c>
      <c r="D296" s="13" t="s">
        <v>123</v>
      </c>
      <c r="E296" s="11" t="s">
        <v>106</v>
      </c>
      <c r="F296" s="13" t="s">
        <v>512</v>
      </c>
      <c r="G296" s="8" t="s">
        <v>28</v>
      </c>
      <c r="H296" s="271">
        <f>'приложение № 6'!G326</f>
        <v>20000</v>
      </c>
      <c r="I296" s="293"/>
    </row>
    <row r="297" spans="1:9" s="112" customFormat="1" ht="18.75">
      <c r="A297" s="124"/>
      <c r="B297" s="158"/>
      <c r="C297" s="8" t="s">
        <v>305</v>
      </c>
      <c r="D297" s="13" t="s">
        <v>123</v>
      </c>
      <c r="E297" s="11" t="s">
        <v>106</v>
      </c>
      <c r="F297" s="13" t="s">
        <v>512</v>
      </c>
      <c r="G297" s="11" t="s">
        <v>312</v>
      </c>
      <c r="H297" s="271">
        <f>H298</f>
        <v>980200</v>
      </c>
      <c r="I297" s="293"/>
    </row>
    <row r="298" spans="1:9" s="112" customFormat="1" ht="18.75">
      <c r="A298" s="124"/>
      <c r="B298" s="158"/>
      <c r="C298" s="8" t="s">
        <v>305</v>
      </c>
      <c r="D298" s="13" t="s">
        <v>123</v>
      </c>
      <c r="E298" s="11" t="s">
        <v>106</v>
      </c>
      <c r="F298" s="13" t="s">
        <v>512</v>
      </c>
      <c r="G298" s="11" t="s">
        <v>314</v>
      </c>
      <c r="H298" s="271">
        <f>'приложение № 6'!G328</f>
        <v>980200</v>
      </c>
      <c r="I298" s="293"/>
    </row>
    <row r="299" spans="1:9" s="112" customFormat="1" ht="18.75">
      <c r="A299" s="124"/>
      <c r="B299" s="158"/>
      <c r="C299" s="8" t="s">
        <v>305</v>
      </c>
      <c r="D299" s="13" t="s">
        <v>123</v>
      </c>
      <c r="E299" s="11" t="s">
        <v>106</v>
      </c>
      <c r="F299" s="13" t="s">
        <v>515</v>
      </c>
      <c r="G299" s="11" t="s">
        <v>98</v>
      </c>
      <c r="H299" s="271">
        <f>H300+H302</f>
        <v>6741800</v>
      </c>
      <c r="I299" s="293"/>
    </row>
    <row r="300" spans="1:9" s="112" customFormat="1" ht="18.75">
      <c r="A300" s="124"/>
      <c r="B300" s="158"/>
      <c r="C300" s="8" t="s">
        <v>305</v>
      </c>
      <c r="D300" s="13" t="s">
        <v>123</v>
      </c>
      <c r="E300" s="11" t="s">
        <v>106</v>
      </c>
      <c r="F300" s="13" t="s">
        <v>515</v>
      </c>
      <c r="G300" s="11" t="s">
        <v>275</v>
      </c>
      <c r="H300" s="271">
        <f>H301</f>
        <v>100000</v>
      </c>
      <c r="I300" s="293"/>
    </row>
    <row r="301" spans="1:9" s="106" customFormat="1" ht="18.75">
      <c r="A301" s="109"/>
      <c r="B301" s="114"/>
      <c r="C301" s="8" t="s">
        <v>305</v>
      </c>
      <c r="D301" s="13" t="s">
        <v>123</v>
      </c>
      <c r="E301" s="11" t="s">
        <v>106</v>
      </c>
      <c r="F301" s="13" t="s">
        <v>515</v>
      </c>
      <c r="G301" s="8" t="s">
        <v>28</v>
      </c>
      <c r="H301" s="271">
        <f>'приложение № 6'!G331</f>
        <v>100000</v>
      </c>
      <c r="I301" s="292"/>
    </row>
    <row r="302" spans="1:9" s="106" customFormat="1" ht="18.75">
      <c r="A302" s="109"/>
      <c r="B302" s="114"/>
      <c r="C302" s="8" t="s">
        <v>305</v>
      </c>
      <c r="D302" s="13" t="s">
        <v>123</v>
      </c>
      <c r="E302" s="11" t="s">
        <v>106</v>
      </c>
      <c r="F302" s="13" t="s">
        <v>515</v>
      </c>
      <c r="G302" s="11" t="s">
        <v>312</v>
      </c>
      <c r="H302" s="271">
        <f>H303</f>
        <v>6641800</v>
      </c>
      <c r="I302" s="292"/>
    </row>
    <row r="303" spans="1:9" s="106" customFormat="1" ht="18.75">
      <c r="A303" s="109"/>
      <c r="B303" s="114"/>
      <c r="C303" s="8" t="s">
        <v>305</v>
      </c>
      <c r="D303" s="13" t="s">
        <v>123</v>
      </c>
      <c r="E303" s="11" t="s">
        <v>106</v>
      </c>
      <c r="F303" s="13" t="s">
        <v>515</v>
      </c>
      <c r="G303" s="11" t="s">
        <v>314</v>
      </c>
      <c r="H303" s="271">
        <f>'приложение № 6'!G333</f>
        <v>6641800</v>
      </c>
      <c r="I303" s="292"/>
    </row>
    <row r="304" spans="1:9" s="106" customFormat="1" ht="18.75">
      <c r="A304" s="109"/>
      <c r="B304" s="114"/>
      <c r="C304" s="8" t="s">
        <v>305</v>
      </c>
      <c r="D304" s="11">
        <v>10</v>
      </c>
      <c r="E304" s="11" t="s">
        <v>90</v>
      </c>
      <c r="F304" s="11" t="s">
        <v>97</v>
      </c>
      <c r="G304" s="11" t="s">
        <v>98</v>
      </c>
      <c r="H304" s="271">
        <f>H305+H333+H326</f>
        <v>20273807</v>
      </c>
      <c r="I304" s="292"/>
    </row>
    <row r="305" spans="1:9" s="106" customFormat="1" ht="18.75">
      <c r="A305" s="109"/>
      <c r="B305" s="114"/>
      <c r="C305" s="8" t="s">
        <v>305</v>
      </c>
      <c r="D305" s="11">
        <v>10</v>
      </c>
      <c r="E305" s="11" t="s">
        <v>90</v>
      </c>
      <c r="F305" s="11" t="s">
        <v>171</v>
      </c>
      <c r="G305" s="11" t="s">
        <v>98</v>
      </c>
      <c r="H305" s="271">
        <f>H306</f>
        <v>17202507</v>
      </c>
      <c r="I305" s="292"/>
    </row>
    <row r="306" spans="1:9" s="106" customFormat="1" ht="18.75">
      <c r="A306" s="109"/>
      <c r="B306" s="114"/>
      <c r="C306" s="8" t="s">
        <v>305</v>
      </c>
      <c r="D306" s="11">
        <v>10</v>
      </c>
      <c r="E306" s="11" t="s">
        <v>90</v>
      </c>
      <c r="F306" s="11" t="s">
        <v>108</v>
      </c>
      <c r="G306" s="11" t="s">
        <v>98</v>
      </c>
      <c r="H306" s="271">
        <f>H307+H314+H319</f>
        <v>17202507</v>
      </c>
      <c r="I306" s="292"/>
    </row>
    <row r="307" spans="1:9" s="106" customFormat="1" ht="18.75">
      <c r="A307" s="109"/>
      <c r="B307" s="114"/>
      <c r="C307" s="8" t="s">
        <v>305</v>
      </c>
      <c r="D307" s="13" t="s">
        <v>123</v>
      </c>
      <c r="E307" s="13" t="s">
        <v>90</v>
      </c>
      <c r="F307" s="11" t="s">
        <v>368</v>
      </c>
      <c r="G307" s="13" t="s">
        <v>98</v>
      </c>
      <c r="H307" s="271">
        <f>H308+H310+H312</f>
        <v>3485207</v>
      </c>
      <c r="I307" s="292"/>
    </row>
    <row r="308" spans="1:9" s="106" customFormat="1" ht="18.75">
      <c r="A308" s="109"/>
      <c r="B308" s="114"/>
      <c r="C308" s="8" t="s">
        <v>305</v>
      </c>
      <c r="D308" s="13" t="s">
        <v>123</v>
      </c>
      <c r="E308" s="13" t="s">
        <v>90</v>
      </c>
      <c r="F308" s="11" t="s">
        <v>368</v>
      </c>
      <c r="G308" s="13" t="s">
        <v>274</v>
      </c>
      <c r="H308" s="271">
        <f>H309</f>
        <v>3082612</v>
      </c>
      <c r="I308" s="292"/>
    </row>
    <row r="309" spans="1:9" s="106" customFormat="1" ht="18.75">
      <c r="A309" s="109"/>
      <c r="B309" s="114"/>
      <c r="C309" s="8" t="s">
        <v>305</v>
      </c>
      <c r="D309" s="13" t="s">
        <v>123</v>
      </c>
      <c r="E309" s="13" t="s">
        <v>90</v>
      </c>
      <c r="F309" s="11" t="s">
        <v>368</v>
      </c>
      <c r="G309" s="13" t="s">
        <v>31</v>
      </c>
      <c r="H309" s="271">
        <f>'приложение № 6'!G339</f>
        <v>3082612</v>
      </c>
      <c r="I309" s="292"/>
    </row>
    <row r="310" spans="1:9" s="106" customFormat="1" ht="18.75">
      <c r="A310" s="109"/>
      <c r="B310" s="114"/>
      <c r="C310" s="8" t="s">
        <v>305</v>
      </c>
      <c r="D310" s="13" t="s">
        <v>123</v>
      </c>
      <c r="E310" s="13" t="s">
        <v>90</v>
      </c>
      <c r="F310" s="11" t="s">
        <v>368</v>
      </c>
      <c r="G310" s="13" t="s">
        <v>275</v>
      </c>
      <c r="H310" s="271">
        <f>H311</f>
        <v>187455</v>
      </c>
      <c r="I310" s="292"/>
    </row>
    <row r="311" spans="1:9" s="106" customFormat="1" ht="18.75">
      <c r="A311" s="109"/>
      <c r="B311" s="114"/>
      <c r="C311" s="8" t="s">
        <v>305</v>
      </c>
      <c r="D311" s="13" t="s">
        <v>123</v>
      </c>
      <c r="E311" s="13" t="s">
        <v>90</v>
      </c>
      <c r="F311" s="11" t="s">
        <v>368</v>
      </c>
      <c r="G311" s="13" t="s">
        <v>28</v>
      </c>
      <c r="H311" s="271">
        <f>'приложение № 6'!G341</f>
        <v>187455</v>
      </c>
      <c r="I311" s="292"/>
    </row>
    <row r="312" spans="1:9" s="106" customFormat="1" ht="18.75">
      <c r="A312" s="109"/>
      <c r="B312" s="114"/>
      <c r="C312" s="8" t="s">
        <v>305</v>
      </c>
      <c r="D312" s="13" t="s">
        <v>123</v>
      </c>
      <c r="E312" s="13" t="s">
        <v>90</v>
      </c>
      <c r="F312" s="11" t="s">
        <v>368</v>
      </c>
      <c r="G312" s="13" t="s">
        <v>280</v>
      </c>
      <c r="H312" s="271">
        <f>H313</f>
        <v>215140</v>
      </c>
      <c r="I312" s="292"/>
    </row>
    <row r="313" spans="1:9" s="106" customFormat="1" ht="18.75">
      <c r="A313" s="109"/>
      <c r="B313" s="114"/>
      <c r="C313" s="8" t="s">
        <v>305</v>
      </c>
      <c r="D313" s="13" t="s">
        <v>123</v>
      </c>
      <c r="E313" s="13" t="s">
        <v>90</v>
      </c>
      <c r="F313" s="11" t="s">
        <v>368</v>
      </c>
      <c r="G313" s="13" t="s">
        <v>281</v>
      </c>
      <c r="H313" s="271">
        <f>'приложение № 6'!G343</f>
        <v>215140</v>
      </c>
      <c r="I313" s="292"/>
    </row>
    <row r="314" spans="1:9" s="106" customFormat="1" ht="18.75">
      <c r="A314" s="109"/>
      <c r="B314" s="114"/>
      <c r="C314" s="8" t="s">
        <v>305</v>
      </c>
      <c r="D314" s="13" t="s">
        <v>123</v>
      </c>
      <c r="E314" s="13" t="s">
        <v>90</v>
      </c>
      <c r="F314" s="11" t="s">
        <v>405</v>
      </c>
      <c r="G314" s="13" t="s">
        <v>98</v>
      </c>
      <c r="H314" s="271">
        <f>H315+H317</f>
        <v>2927700</v>
      </c>
      <c r="I314" s="292"/>
    </row>
    <row r="315" spans="1:9" s="106" customFormat="1" ht="18.75">
      <c r="A315" s="109"/>
      <c r="B315" s="114"/>
      <c r="C315" s="8" t="s">
        <v>305</v>
      </c>
      <c r="D315" s="13" t="s">
        <v>123</v>
      </c>
      <c r="E315" s="13" t="s">
        <v>90</v>
      </c>
      <c r="F315" s="11" t="s">
        <v>405</v>
      </c>
      <c r="G315" s="13" t="s">
        <v>274</v>
      </c>
      <c r="H315" s="271">
        <f>H316</f>
        <v>2628820</v>
      </c>
      <c r="I315" s="292"/>
    </row>
    <row r="316" spans="1:9" s="106" customFormat="1" ht="18.75">
      <c r="A316" s="109"/>
      <c r="B316" s="114"/>
      <c r="C316" s="8" t="s">
        <v>305</v>
      </c>
      <c r="D316" s="13" t="s">
        <v>123</v>
      </c>
      <c r="E316" s="13" t="s">
        <v>90</v>
      </c>
      <c r="F316" s="11" t="s">
        <v>405</v>
      </c>
      <c r="G316" s="13" t="s">
        <v>31</v>
      </c>
      <c r="H316" s="271">
        <f>'приложение № 6'!G346</f>
        <v>2628820</v>
      </c>
      <c r="I316" s="292"/>
    </row>
    <row r="317" spans="1:9" s="106" customFormat="1" ht="18.75">
      <c r="A317" s="109"/>
      <c r="B317" s="114"/>
      <c r="C317" s="8" t="s">
        <v>305</v>
      </c>
      <c r="D317" s="13" t="s">
        <v>123</v>
      </c>
      <c r="E317" s="13" t="s">
        <v>90</v>
      </c>
      <c r="F317" s="11" t="s">
        <v>405</v>
      </c>
      <c r="G317" s="13" t="s">
        <v>275</v>
      </c>
      <c r="H317" s="271">
        <f>H318</f>
        <v>298880</v>
      </c>
      <c r="I317" s="292"/>
    </row>
    <row r="318" spans="1:9" s="106" customFormat="1" ht="18.75">
      <c r="A318" s="109"/>
      <c r="B318" s="114"/>
      <c r="C318" s="8" t="s">
        <v>305</v>
      </c>
      <c r="D318" s="13" t="s">
        <v>123</v>
      </c>
      <c r="E318" s="13" t="s">
        <v>90</v>
      </c>
      <c r="F318" s="11" t="s">
        <v>405</v>
      </c>
      <c r="G318" s="13" t="s">
        <v>28</v>
      </c>
      <c r="H318" s="271">
        <f>'приложение № 6'!G348</f>
        <v>298880</v>
      </c>
      <c r="I318" s="292"/>
    </row>
    <row r="319" spans="1:9" s="106" customFormat="1" ht="18.75">
      <c r="A319" s="109"/>
      <c r="B319" s="114"/>
      <c r="C319" s="8" t="s">
        <v>305</v>
      </c>
      <c r="D319" s="11" t="s">
        <v>123</v>
      </c>
      <c r="E319" s="11" t="s">
        <v>90</v>
      </c>
      <c r="F319" s="11" t="s">
        <v>87</v>
      </c>
      <c r="G319" s="17" t="s">
        <v>98</v>
      </c>
      <c r="H319" s="271">
        <f>H320+H322+H324</f>
        <v>10789600</v>
      </c>
      <c r="I319" s="292"/>
    </row>
    <row r="320" spans="1:9" s="106" customFormat="1" ht="18.75">
      <c r="A320" s="109"/>
      <c r="B320" s="114"/>
      <c r="C320" s="8" t="s">
        <v>305</v>
      </c>
      <c r="D320" s="11" t="s">
        <v>123</v>
      </c>
      <c r="E320" s="11" t="s">
        <v>90</v>
      </c>
      <c r="F320" s="11" t="s">
        <v>87</v>
      </c>
      <c r="G320" s="13" t="s">
        <v>274</v>
      </c>
      <c r="H320" s="271">
        <f>H321</f>
        <v>9530598</v>
      </c>
      <c r="I320" s="292"/>
    </row>
    <row r="321" spans="1:9" s="106" customFormat="1" ht="18.75">
      <c r="A321" s="109"/>
      <c r="B321" s="114"/>
      <c r="C321" s="8" t="s">
        <v>305</v>
      </c>
      <c r="D321" s="11" t="s">
        <v>123</v>
      </c>
      <c r="E321" s="11" t="s">
        <v>90</v>
      </c>
      <c r="F321" s="11" t="s">
        <v>87</v>
      </c>
      <c r="G321" s="13" t="s">
        <v>31</v>
      </c>
      <c r="H321" s="271">
        <f>'приложение № 6'!G351</f>
        <v>9530598</v>
      </c>
      <c r="I321" s="292"/>
    </row>
    <row r="322" spans="1:9" s="106" customFormat="1" ht="18.75">
      <c r="A322" s="109"/>
      <c r="B322" s="114"/>
      <c r="C322" s="8" t="s">
        <v>305</v>
      </c>
      <c r="D322" s="11" t="s">
        <v>123</v>
      </c>
      <c r="E322" s="11" t="s">
        <v>90</v>
      </c>
      <c r="F322" s="11" t="s">
        <v>87</v>
      </c>
      <c r="G322" s="13" t="s">
        <v>275</v>
      </c>
      <c r="H322" s="271">
        <f>H323</f>
        <v>1254002</v>
      </c>
      <c r="I322" s="292"/>
    </row>
    <row r="323" spans="1:9" s="106" customFormat="1" ht="18.75">
      <c r="A323" s="109"/>
      <c r="B323" s="114"/>
      <c r="C323" s="8" t="s">
        <v>305</v>
      </c>
      <c r="D323" s="11" t="s">
        <v>123</v>
      </c>
      <c r="E323" s="11" t="s">
        <v>90</v>
      </c>
      <c r="F323" s="11" t="s">
        <v>87</v>
      </c>
      <c r="G323" s="13" t="s">
        <v>28</v>
      </c>
      <c r="H323" s="271">
        <f>'приложение № 6'!G353</f>
        <v>1254002</v>
      </c>
      <c r="I323" s="292"/>
    </row>
    <row r="324" spans="1:9" s="106" customFormat="1" ht="18.75">
      <c r="A324" s="109"/>
      <c r="B324" s="114"/>
      <c r="C324" s="8" t="s">
        <v>305</v>
      </c>
      <c r="D324" s="11" t="s">
        <v>123</v>
      </c>
      <c r="E324" s="11" t="s">
        <v>90</v>
      </c>
      <c r="F324" s="11" t="s">
        <v>87</v>
      </c>
      <c r="G324" s="13" t="s">
        <v>280</v>
      </c>
      <c r="H324" s="271">
        <f>H325</f>
        <v>5000</v>
      </c>
      <c r="I324" s="292"/>
    </row>
    <row r="325" spans="1:9" s="106" customFormat="1" ht="18.75">
      <c r="A325" s="109"/>
      <c r="B325" s="114"/>
      <c r="C325" s="8" t="s">
        <v>305</v>
      </c>
      <c r="D325" s="11" t="s">
        <v>123</v>
      </c>
      <c r="E325" s="11" t="s">
        <v>90</v>
      </c>
      <c r="F325" s="11" t="s">
        <v>87</v>
      </c>
      <c r="G325" s="13" t="s">
        <v>281</v>
      </c>
      <c r="H325" s="271">
        <f>'приложение № 6'!G355</f>
        <v>5000</v>
      </c>
      <c r="I325" s="292"/>
    </row>
    <row r="326" spans="1:9" s="106" customFormat="1" ht="18.75">
      <c r="A326" s="109"/>
      <c r="B326" s="114"/>
      <c r="C326" s="8" t="s">
        <v>305</v>
      </c>
      <c r="D326" s="11" t="s">
        <v>123</v>
      </c>
      <c r="E326" s="11" t="s">
        <v>90</v>
      </c>
      <c r="F326" s="13" t="s">
        <v>510</v>
      </c>
      <c r="G326" s="17" t="s">
        <v>98</v>
      </c>
      <c r="H326" s="271">
        <f>H327</f>
        <v>3032600</v>
      </c>
      <c r="I326" s="292"/>
    </row>
    <row r="327" spans="1:9" s="106" customFormat="1" ht="18.75">
      <c r="A327" s="109"/>
      <c r="B327" s="114"/>
      <c r="C327" s="8" t="s">
        <v>305</v>
      </c>
      <c r="D327" s="11" t="s">
        <v>123</v>
      </c>
      <c r="E327" s="11" t="s">
        <v>90</v>
      </c>
      <c r="F327" s="13" t="s">
        <v>511</v>
      </c>
      <c r="G327" s="17" t="s">
        <v>98</v>
      </c>
      <c r="H327" s="271">
        <f>H328</f>
        <v>3032600</v>
      </c>
      <c r="I327" s="292"/>
    </row>
    <row r="328" spans="1:9" s="106" customFormat="1" ht="18.75">
      <c r="A328" s="109"/>
      <c r="B328" s="114"/>
      <c r="C328" s="8" t="s">
        <v>305</v>
      </c>
      <c r="D328" s="11" t="s">
        <v>123</v>
      </c>
      <c r="E328" s="11" t="s">
        <v>90</v>
      </c>
      <c r="F328" s="13" t="s">
        <v>518</v>
      </c>
      <c r="G328" s="17" t="s">
        <v>98</v>
      </c>
      <c r="H328" s="271">
        <f>H329+H331</f>
        <v>3032600</v>
      </c>
      <c r="I328" s="292"/>
    </row>
    <row r="329" spans="1:9" s="106" customFormat="1" ht="18.75">
      <c r="A329" s="109"/>
      <c r="B329" s="114"/>
      <c r="C329" s="10">
        <v>343</v>
      </c>
      <c r="D329" s="11" t="s">
        <v>123</v>
      </c>
      <c r="E329" s="11" t="s">
        <v>90</v>
      </c>
      <c r="F329" s="13" t="s">
        <v>518</v>
      </c>
      <c r="G329" s="13" t="s">
        <v>274</v>
      </c>
      <c r="H329" s="271">
        <f>H330</f>
        <v>2702300</v>
      </c>
      <c r="I329" s="292"/>
    </row>
    <row r="330" spans="1:9" s="106" customFormat="1" ht="18.75">
      <c r="A330" s="109"/>
      <c r="B330" s="114"/>
      <c r="C330" s="10">
        <v>343</v>
      </c>
      <c r="D330" s="11" t="s">
        <v>123</v>
      </c>
      <c r="E330" s="11" t="s">
        <v>90</v>
      </c>
      <c r="F330" s="13" t="s">
        <v>518</v>
      </c>
      <c r="G330" s="13" t="s">
        <v>31</v>
      </c>
      <c r="H330" s="271">
        <f>'приложение № 6'!G360</f>
        <v>2702300</v>
      </c>
      <c r="I330" s="292"/>
    </row>
    <row r="331" spans="1:9" s="106" customFormat="1" ht="18.75">
      <c r="A331" s="109"/>
      <c r="B331" s="114"/>
      <c r="C331" s="8" t="s">
        <v>305</v>
      </c>
      <c r="D331" s="11" t="s">
        <v>123</v>
      </c>
      <c r="E331" s="11" t="s">
        <v>90</v>
      </c>
      <c r="F331" s="13" t="s">
        <v>518</v>
      </c>
      <c r="G331" s="11" t="s">
        <v>275</v>
      </c>
      <c r="H331" s="271">
        <f>H332</f>
        <v>330300</v>
      </c>
      <c r="I331" s="292"/>
    </row>
    <row r="332" spans="1:9" s="106" customFormat="1" ht="18.75">
      <c r="A332" s="109"/>
      <c r="B332" s="114"/>
      <c r="C332" s="8" t="s">
        <v>305</v>
      </c>
      <c r="D332" s="11" t="s">
        <v>123</v>
      </c>
      <c r="E332" s="11" t="s">
        <v>90</v>
      </c>
      <c r="F332" s="13" t="s">
        <v>518</v>
      </c>
      <c r="G332" s="8" t="s">
        <v>28</v>
      </c>
      <c r="H332" s="271">
        <f>'приложение № 6'!G362</f>
        <v>330300</v>
      </c>
      <c r="I332" s="292"/>
    </row>
    <row r="333" spans="1:9" s="106" customFormat="1" ht="18.75">
      <c r="A333" s="109"/>
      <c r="B333" s="114"/>
      <c r="C333" s="8" t="s">
        <v>305</v>
      </c>
      <c r="D333" s="11" t="s">
        <v>123</v>
      </c>
      <c r="E333" s="11" t="s">
        <v>90</v>
      </c>
      <c r="F333" s="11" t="s">
        <v>17</v>
      </c>
      <c r="G333" s="13" t="s">
        <v>98</v>
      </c>
      <c r="H333" s="273">
        <f>H334</f>
        <v>38700</v>
      </c>
      <c r="I333" s="292"/>
    </row>
    <row r="334" spans="1:9" s="106" customFormat="1" ht="18.75">
      <c r="A334" s="109"/>
      <c r="B334" s="114"/>
      <c r="C334" s="8" t="s">
        <v>305</v>
      </c>
      <c r="D334" s="11" t="s">
        <v>123</v>
      </c>
      <c r="E334" s="11" t="s">
        <v>90</v>
      </c>
      <c r="F334" s="11" t="s">
        <v>18</v>
      </c>
      <c r="G334" s="13" t="s">
        <v>98</v>
      </c>
      <c r="H334" s="273">
        <f>H335+H337</f>
        <v>38700</v>
      </c>
      <c r="I334" s="292"/>
    </row>
    <row r="335" spans="1:9" s="106" customFormat="1" ht="18.75">
      <c r="A335" s="109"/>
      <c r="B335" s="114"/>
      <c r="C335" s="8" t="s">
        <v>305</v>
      </c>
      <c r="D335" s="11" t="s">
        <v>123</v>
      </c>
      <c r="E335" s="11" t="s">
        <v>90</v>
      </c>
      <c r="F335" s="11" t="s">
        <v>18</v>
      </c>
      <c r="G335" s="17" t="s">
        <v>274</v>
      </c>
      <c r="H335" s="273">
        <f>H336</f>
        <v>5700</v>
      </c>
      <c r="I335" s="292"/>
    </row>
    <row r="336" spans="1:9" s="106" customFormat="1" ht="18.75">
      <c r="A336" s="109"/>
      <c r="B336" s="114"/>
      <c r="C336" s="8" t="s">
        <v>305</v>
      </c>
      <c r="D336" s="11" t="s">
        <v>123</v>
      </c>
      <c r="E336" s="11" t="s">
        <v>90</v>
      </c>
      <c r="F336" s="11" t="s">
        <v>18</v>
      </c>
      <c r="G336" s="17" t="s">
        <v>31</v>
      </c>
      <c r="H336" s="273">
        <f>'приложение № 6'!G383</f>
        <v>5700</v>
      </c>
      <c r="I336" s="292"/>
    </row>
    <row r="337" spans="1:9" s="106" customFormat="1" ht="18.75">
      <c r="A337" s="109"/>
      <c r="B337" s="114"/>
      <c r="C337" s="8" t="s">
        <v>305</v>
      </c>
      <c r="D337" s="11" t="s">
        <v>123</v>
      </c>
      <c r="E337" s="11" t="s">
        <v>90</v>
      </c>
      <c r="F337" s="11" t="s">
        <v>18</v>
      </c>
      <c r="G337" s="17" t="s">
        <v>275</v>
      </c>
      <c r="H337" s="273">
        <f>H338</f>
        <v>33000</v>
      </c>
      <c r="I337" s="292"/>
    </row>
    <row r="338" spans="1:9" s="106" customFormat="1" ht="18.75">
      <c r="A338" s="109"/>
      <c r="B338" s="114"/>
      <c r="C338" s="8" t="s">
        <v>305</v>
      </c>
      <c r="D338" s="11" t="s">
        <v>123</v>
      </c>
      <c r="E338" s="11" t="s">
        <v>90</v>
      </c>
      <c r="F338" s="11" t="s">
        <v>18</v>
      </c>
      <c r="G338" s="17" t="s">
        <v>28</v>
      </c>
      <c r="H338" s="273">
        <f>'приложение № 6'!G385</f>
        <v>33000</v>
      </c>
      <c r="I338" s="292"/>
    </row>
    <row r="339" spans="1:9" s="106" customFormat="1" ht="18.75" hidden="1">
      <c r="A339" s="109"/>
      <c r="B339" s="114"/>
      <c r="C339" s="8"/>
      <c r="D339" s="11"/>
      <c r="E339" s="11"/>
      <c r="F339" s="11"/>
      <c r="G339" s="17"/>
      <c r="H339" s="271"/>
      <c r="I339" s="292"/>
    </row>
    <row r="340" spans="1:9" s="106" customFormat="1" ht="18.75" hidden="1">
      <c r="A340" s="109"/>
      <c r="B340" s="114"/>
      <c r="C340" s="8"/>
      <c r="D340" s="11"/>
      <c r="E340" s="11"/>
      <c r="F340" s="11"/>
      <c r="G340" s="11"/>
      <c r="H340" s="271"/>
      <c r="I340" s="292"/>
    </row>
    <row r="341" spans="1:9" s="106" customFormat="1" ht="18.75" hidden="1">
      <c r="A341" s="109"/>
      <c r="B341" s="114"/>
      <c r="C341" s="8"/>
      <c r="D341" s="11"/>
      <c r="E341" s="11"/>
      <c r="F341" s="11"/>
      <c r="G341" s="11"/>
      <c r="H341" s="271"/>
      <c r="I341" s="292"/>
    </row>
    <row r="342" spans="1:9" s="106" customFormat="1" ht="18.75" hidden="1">
      <c r="A342" s="109"/>
      <c r="B342" s="114"/>
      <c r="C342" s="8"/>
      <c r="D342" s="11"/>
      <c r="E342" s="11"/>
      <c r="F342" s="11"/>
      <c r="G342" s="11"/>
      <c r="H342" s="271"/>
      <c r="I342" s="292"/>
    </row>
    <row r="343" spans="1:9" s="106" customFormat="1" ht="18.75" hidden="1">
      <c r="A343" s="109"/>
      <c r="B343" s="114"/>
      <c r="C343" s="8"/>
      <c r="D343" s="11"/>
      <c r="E343" s="11"/>
      <c r="F343" s="11"/>
      <c r="G343" s="11"/>
      <c r="H343" s="271"/>
      <c r="I343" s="292"/>
    </row>
    <row r="344" spans="1:9" s="106" customFormat="1" ht="18.75" hidden="1">
      <c r="A344" s="109"/>
      <c r="B344" s="114"/>
      <c r="C344" s="8"/>
      <c r="D344" s="11"/>
      <c r="E344" s="11"/>
      <c r="F344" s="11"/>
      <c r="G344" s="11"/>
      <c r="H344" s="271"/>
      <c r="I344" s="292"/>
    </row>
    <row r="345" spans="1:9" s="106" customFormat="1" ht="18.75" hidden="1">
      <c r="A345" s="109"/>
      <c r="B345" s="114"/>
      <c r="C345" s="8"/>
      <c r="D345" s="11"/>
      <c r="E345" s="11"/>
      <c r="F345" s="11"/>
      <c r="G345" s="11"/>
      <c r="H345" s="271"/>
      <c r="I345" s="292"/>
    </row>
    <row r="346" spans="1:9" s="106" customFormat="1" ht="18.75" hidden="1">
      <c r="A346" s="109"/>
      <c r="B346" s="114"/>
      <c r="C346" s="8"/>
      <c r="D346" s="11"/>
      <c r="E346" s="11"/>
      <c r="F346" s="11"/>
      <c r="G346" s="11"/>
      <c r="H346" s="271"/>
      <c r="I346" s="292"/>
    </row>
    <row r="347" spans="1:9" s="106" customFormat="1" ht="18.75" hidden="1">
      <c r="A347" s="109"/>
      <c r="B347" s="114"/>
      <c r="C347" s="8"/>
      <c r="D347" s="11"/>
      <c r="E347" s="11"/>
      <c r="F347" s="11"/>
      <c r="G347" s="11"/>
      <c r="H347" s="271"/>
      <c r="I347" s="292"/>
    </row>
    <row r="348" spans="1:9" s="106" customFormat="1" ht="18.75" hidden="1">
      <c r="A348" s="109"/>
      <c r="B348" s="114"/>
      <c r="C348" s="8"/>
      <c r="D348" s="11"/>
      <c r="E348" s="11"/>
      <c r="F348" s="11"/>
      <c r="G348" s="11"/>
      <c r="H348" s="271"/>
      <c r="I348" s="292"/>
    </row>
    <row r="349" spans="1:9" s="106" customFormat="1" ht="18.75" hidden="1">
      <c r="A349" s="109"/>
      <c r="B349" s="114"/>
      <c r="C349" s="8"/>
      <c r="D349" s="11"/>
      <c r="E349" s="11"/>
      <c r="F349" s="11"/>
      <c r="G349" s="11"/>
      <c r="H349" s="271"/>
      <c r="I349" s="292"/>
    </row>
    <row r="350" spans="1:9" s="106" customFormat="1" ht="18.75" hidden="1">
      <c r="A350" s="109"/>
      <c r="B350" s="114"/>
      <c r="C350" s="8"/>
      <c r="D350" s="11"/>
      <c r="E350" s="11"/>
      <c r="F350" s="11"/>
      <c r="G350" s="11"/>
      <c r="H350" s="271"/>
      <c r="I350" s="292"/>
    </row>
    <row r="351" spans="1:9" s="106" customFormat="1" ht="18.75" hidden="1">
      <c r="A351" s="109"/>
      <c r="B351" s="114"/>
      <c r="C351" s="8"/>
      <c r="D351" s="11"/>
      <c r="E351" s="11"/>
      <c r="F351" s="11"/>
      <c r="G351" s="11"/>
      <c r="H351" s="271"/>
      <c r="I351" s="292"/>
    </row>
    <row r="352" spans="1:9" s="106" customFormat="1" ht="18.75" hidden="1">
      <c r="A352" s="109"/>
      <c r="B352" s="114"/>
      <c r="C352" s="8"/>
      <c r="D352" s="11"/>
      <c r="E352" s="11"/>
      <c r="F352" s="11"/>
      <c r="G352" s="11"/>
      <c r="H352" s="271"/>
      <c r="I352" s="292"/>
    </row>
    <row r="353" spans="1:9" s="106" customFormat="1" ht="18.75" hidden="1">
      <c r="A353" s="109"/>
      <c r="B353" s="114"/>
      <c r="C353" s="8"/>
      <c r="D353" s="11"/>
      <c r="E353" s="11"/>
      <c r="F353" s="11"/>
      <c r="G353" s="11"/>
      <c r="H353" s="271"/>
      <c r="I353" s="292"/>
    </row>
    <row r="354" spans="1:9" s="106" customFormat="1" ht="18.75" hidden="1">
      <c r="A354" s="109"/>
      <c r="B354" s="114"/>
      <c r="C354" s="8"/>
      <c r="D354" s="11"/>
      <c r="E354" s="11"/>
      <c r="F354" s="11"/>
      <c r="G354" s="11"/>
      <c r="H354" s="271"/>
      <c r="I354" s="292"/>
    </row>
    <row r="355" spans="1:9" s="106" customFormat="1" ht="18.75" hidden="1">
      <c r="A355" s="109"/>
      <c r="B355" s="114"/>
      <c r="C355" s="8"/>
      <c r="D355" s="11"/>
      <c r="E355" s="11"/>
      <c r="F355" s="11"/>
      <c r="G355" s="11"/>
      <c r="H355" s="271"/>
      <c r="I355" s="292"/>
    </row>
    <row r="356" spans="1:9" s="106" customFormat="1" ht="18.75" hidden="1">
      <c r="A356" s="109"/>
      <c r="B356" s="114"/>
      <c r="C356" s="8"/>
      <c r="D356" s="11"/>
      <c r="E356" s="11"/>
      <c r="F356" s="11"/>
      <c r="G356" s="11"/>
      <c r="H356" s="271"/>
      <c r="I356" s="292"/>
    </row>
    <row r="357" spans="1:9" s="106" customFormat="1" ht="18.75" hidden="1">
      <c r="A357" s="109"/>
      <c r="B357" s="114"/>
      <c r="C357" s="8"/>
      <c r="D357" s="11"/>
      <c r="E357" s="11"/>
      <c r="F357" s="11"/>
      <c r="G357" s="11"/>
      <c r="H357" s="271"/>
      <c r="I357" s="292"/>
    </row>
    <row r="358" spans="1:9" s="106" customFormat="1" ht="18.75" hidden="1">
      <c r="A358" s="109"/>
      <c r="B358" s="114"/>
      <c r="C358" s="8"/>
      <c r="D358" s="11"/>
      <c r="E358" s="11"/>
      <c r="F358" s="11"/>
      <c r="G358" s="11"/>
      <c r="H358" s="271"/>
      <c r="I358" s="292"/>
    </row>
    <row r="359" spans="1:9" s="106" customFormat="1" ht="18.75" hidden="1">
      <c r="A359" s="109"/>
      <c r="B359" s="114"/>
      <c r="C359" s="8"/>
      <c r="D359" s="11"/>
      <c r="E359" s="11"/>
      <c r="F359" s="11"/>
      <c r="G359" s="11"/>
      <c r="H359" s="271"/>
      <c r="I359" s="292"/>
    </row>
    <row r="360" spans="1:9" s="106" customFormat="1" ht="18.75" hidden="1">
      <c r="A360" s="109"/>
      <c r="B360" s="114"/>
      <c r="C360" s="8"/>
      <c r="D360" s="11"/>
      <c r="E360" s="11"/>
      <c r="F360" s="11"/>
      <c r="G360" s="11"/>
      <c r="H360" s="271"/>
      <c r="I360" s="292"/>
    </row>
    <row r="361" spans="1:9" s="106" customFormat="1" ht="18.75" hidden="1">
      <c r="A361" s="109"/>
      <c r="B361" s="114"/>
      <c r="C361" s="8"/>
      <c r="D361" s="11"/>
      <c r="E361" s="11"/>
      <c r="F361" s="11"/>
      <c r="G361" s="11"/>
      <c r="H361" s="271"/>
      <c r="I361" s="292"/>
    </row>
    <row r="362" spans="1:9" s="106" customFormat="1" ht="18.75" hidden="1">
      <c r="A362" s="109"/>
      <c r="B362" s="114"/>
      <c r="C362" s="8"/>
      <c r="D362" s="11"/>
      <c r="E362" s="11"/>
      <c r="F362" s="11"/>
      <c r="G362" s="11"/>
      <c r="H362" s="271"/>
      <c r="I362" s="292"/>
    </row>
    <row r="363" spans="1:9" s="106" customFormat="1" ht="18.75" hidden="1">
      <c r="A363" s="109"/>
      <c r="B363" s="114"/>
      <c r="C363" s="8"/>
      <c r="D363" s="11"/>
      <c r="E363" s="11"/>
      <c r="F363" s="11"/>
      <c r="G363" s="11"/>
      <c r="H363" s="271"/>
      <c r="I363" s="292"/>
    </row>
    <row r="364" spans="1:9" s="106" customFormat="1" ht="18.75" hidden="1">
      <c r="A364" s="109"/>
      <c r="B364" s="114"/>
      <c r="C364" s="8"/>
      <c r="D364" s="11"/>
      <c r="E364" s="11"/>
      <c r="F364" s="11"/>
      <c r="G364" s="11"/>
      <c r="H364" s="271"/>
      <c r="I364" s="292"/>
    </row>
    <row r="365" spans="1:9" s="106" customFormat="1" ht="18.75" hidden="1">
      <c r="A365" s="109"/>
      <c r="B365" s="114"/>
      <c r="C365" s="8"/>
      <c r="D365" s="11"/>
      <c r="E365" s="11"/>
      <c r="F365" s="11"/>
      <c r="G365" s="11"/>
      <c r="H365" s="271"/>
      <c r="I365" s="292"/>
    </row>
    <row r="366" spans="1:9" s="106" customFormat="1" ht="18.75" hidden="1">
      <c r="A366" s="109"/>
      <c r="B366" s="114"/>
      <c r="C366" s="8"/>
      <c r="D366" s="11"/>
      <c r="E366" s="11"/>
      <c r="F366" s="11"/>
      <c r="G366" s="11"/>
      <c r="H366" s="271"/>
      <c r="I366" s="292"/>
    </row>
    <row r="367" spans="1:9" s="106" customFormat="1" ht="18.75" hidden="1">
      <c r="A367" s="109"/>
      <c r="B367" s="114"/>
      <c r="C367" s="8"/>
      <c r="D367" s="11"/>
      <c r="E367" s="11"/>
      <c r="F367" s="11"/>
      <c r="G367" s="11"/>
      <c r="H367" s="271"/>
      <c r="I367" s="292"/>
    </row>
    <row r="368" spans="1:9" s="106" customFormat="1" ht="18.75" hidden="1">
      <c r="A368" s="109"/>
      <c r="B368" s="114"/>
      <c r="C368" s="8"/>
      <c r="D368" s="11"/>
      <c r="E368" s="11"/>
      <c r="F368" s="11"/>
      <c r="G368" s="11"/>
      <c r="H368" s="271"/>
      <c r="I368" s="292"/>
    </row>
    <row r="369" spans="1:9" s="106" customFormat="1" ht="18.75" hidden="1">
      <c r="A369" s="109"/>
      <c r="B369" s="114"/>
      <c r="C369" s="8"/>
      <c r="D369" s="11"/>
      <c r="E369" s="11"/>
      <c r="F369" s="11"/>
      <c r="G369" s="11"/>
      <c r="H369" s="271"/>
      <c r="I369" s="292"/>
    </row>
    <row r="370" spans="1:9" s="106" customFormat="1" ht="18.75" hidden="1">
      <c r="A370" s="109"/>
      <c r="B370" s="114"/>
      <c r="C370" s="8"/>
      <c r="D370" s="11"/>
      <c r="E370" s="11"/>
      <c r="F370" s="11"/>
      <c r="G370" s="11"/>
      <c r="H370" s="271"/>
      <c r="I370" s="292"/>
    </row>
    <row r="371" spans="1:9" s="106" customFormat="1" ht="18.75" hidden="1">
      <c r="A371" s="109"/>
      <c r="B371" s="114"/>
      <c r="C371" s="8"/>
      <c r="D371" s="11"/>
      <c r="E371" s="11"/>
      <c r="F371" s="11"/>
      <c r="G371" s="11"/>
      <c r="H371" s="271"/>
      <c r="I371" s="292"/>
    </row>
    <row r="372" spans="1:9" s="106" customFormat="1" ht="18.75" hidden="1">
      <c r="A372" s="109"/>
      <c r="B372" s="114"/>
      <c r="C372" s="8"/>
      <c r="D372" s="11"/>
      <c r="E372" s="11"/>
      <c r="F372" s="11"/>
      <c r="G372" s="11"/>
      <c r="H372" s="271"/>
      <c r="I372" s="292"/>
    </row>
    <row r="373" spans="1:9" s="106" customFormat="1" ht="18.75" hidden="1">
      <c r="A373" s="109"/>
      <c r="B373" s="114"/>
      <c r="C373" s="8"/>
      <c r="D373" s="11"/>
      <c r="E373" s="11"/>
      <c r="F373" s="11"/>
      <c r="G373" s="11"/>
      <c r="H373" s="271"/>
      <c r="I373" s="292"/>
    </row>
    <row r="374" spans="1:9" s="106" customFormat="1" ht="18.75" hidden="1">
      <c r="A374" s="109"/>
      <c r="B374" s="114"/>
      <c r="C374" s="8"/>
      <c r="D374" s="11"/>
      <c r="E374" s="11"/>
      <c r="F374" s="11"/>
      <c r="G374" s="11"/>
      <c r="H374" s="271"/>
      <c r="I374" s="292"/>
    </row>
    <row r="375" spans="1:9" s="106" customFormat="1" ht="18.75" hidden="1">
      <c r="A375" s="109"/>
      <c r="B375" s="114"/>
      <c r="C375" s="8"/>
      <c r="D375" s="11"/>
      <c r="E375" s="11"/>
      <c r="F375" s="11"/>
      <c r="G375" s="11"/>
      <c r="H375" s="271"/>
      <c r="I375" s="292"/>
    </row>
    <row r="376" spans="1:9" s="106" customFormat="1" ht="18.75" hidden="1">
      <c r="A376" s="109"/>
      <c r="B376" s="114"/>
      <c r="C376" s="8"/>
      <c r="D376" s="11"/>
      <c r="E376" s="11"/>
      <c r="F376" s="11"/>
      <c r="G376" s="11"/>
      <c r="H376" s="271"/>
      <c r="I376" s="292"/>
    </row>
    <row r="377" spans="1:9" s="106" customFormat="1" ht="18.75" hidden="1">
      <c r="A377" s="109"/>
      <c r="B377" s="114"/>
      <c r="C377" s="8"/>
      <c r="D377" s="11"/>
      <c r="E377" s="11"/>
      <c r="F377" s="11"/>
      <c r="G377" s="11"/>
      <c r="H377" s="271"/>
      <c r="I377" s="292"/>
    </row>
    <row r="378" spans="1:9" s="106" customFormat="1" ht="18.75" hidden="1">
      <c r="A378" s="109"/>
      <c r="B378" s="114"/>
      <c r="C378" s="8"/>
      <c r="D378" s="11"/>
      <c r="E378" s="11"/>
      <c r="F378" s="11"/>
      <c r="G378" s="11"/>
      <c r="H378" s="271"/>
      <c r="I378" s="292"/>
    </row>
    <row r="379" spans="1:9" s="106" customFormat="1" ht="18.75" hidden="1">
      <c r="A379" s="109"/>
      <c r="B379" s="114"/>
      <c r="C379" s="8"/>
      <c r="D379" s="11"/>
      <c r="E379" s="11"/>
      <c r="F379" s="11"/>
      <c r="G379" s="11"/>
      <c r="H379" s="271"/>
      <c r="I379" s="292"/>
    </row>
    <row r="380" spans="1:9" s="106" customFormat="1" ht="18.75" hidden="1">
      <c r="A380" s="109"/>
      <c r="B380" s="114"/>
      <c r="C380" s="8"/>
      <c r="D380" s="11"/>
      <c r="E380" s="11"/>
      <c r="F380" s="11"/>
      <c r="G380" s="11"/>
      <c r="H380" s="271"/>
      <c r="I380" s="292"/>
    </row>
    <row r="381" spans="1:9" s="106" customFormat="1" ht="18.75" hidden="1">
      <c r="A381" s="109"/>
      <c r="B381" s="114"/>
      <c r="C381" s="8"/>
      <c r="D381" s="11"/>
      <c r="E381" s="11"/>
      <c r="F381" s="11"/>
      <c r="G381" s="11"/>
      <c r="H381" s="271"/>
      <c r="I381" s="292"/>
    </row>
    <row r="382" spans="1:9" s="106" customFormat="1" ht="18.75" hidden="1">
      <c r="A382" s="109"/>
      <c r="B382" s="114"/>
      <c r="C382" s="8"/>
      <c r="D382" s="11"/>
      <c r="E382" s="11"/>
      <c r="F382" s="11"/>
      <c r="G382" s="11"/>
      <c r="H382" s="271"/>
      <c r="I382" s="292"/>
    </row>
    <row r="383" spans="1:9" s="106" customFormat="1" ht="18.75" hidden="1">
      <c r="A383" s="109"/>
      <c r="B383" s="114"/>
      <c r="C383" s="8"/>
      <c r="D383" s="11"/>
      <c r="E383" s="11"/>
      <c r="F383" s="11"/>
      <c r="G383" s="11"/>
      <c r="H383" s="271"/>
      <c r="I383" s="292"/>
    </row>
    <row r="384" spans="1:9" s="106" customFormat="1" ht="18.75" hidden="1">
      <c r="A384" s="109"/>
      <c r="B384" s="114"/>
      <c r="C384" s="8"/>
      <c r="D384" s="11"/>
      <c r="E384" s="11"/>
      <c r="F384" s="11"/>
      <c r="G384" s="11"/>
      <c r="H384" s="271"/>
      <c r="I384" s="292"/>
    </row>
    <row r="385" spans="1:9" s="106" customFormat="1" ht="18.75" hidden="1">
      <c r="A385" s="109"/>
      <c r="B385" s="114"/>
      <c r="C385" s="8"/>
      <c r="D385" s="11"/>
      <c r="E385" s="11"/>
      <c r="F385" s="11"/>
      <c r="G385" s="11"/>
      <c r="H385" s="271"/>
      <c r="I385" s="292"/>
    </row>
    <row r="386" spans="1:9" s="106" customFormat="1" ht="18.75" hidden="1">
      <c r="A386" s="109"/>
      <c r="B386" s="114"/>
      <c r="C386" s="8"/>
      <c r="D386" s="11"/>
      <c r="E386" s="11"/>
      <c r="F386" s="11"/>
      <c r="G386" s="11"/>
      <c r="H386" s="271"/>
      <c r="I386" s="292"/>
    </row>
    <row r="387" spans="1:9" s="106" customFormat="1" ht="18.75" hidden="1">
      <c r="A387" s="109"/>
      <c r="B387" s="114"/>
      <c r="C387" s="8"/>
      <c r="D387" s="11"/>
      <c r="E387" s="11"/>
      <c r="F387" s="11"/>
      <c r="G387" s="11"/>
      <c r="H387" s="271"/>
      <c r="I387" s="292"/>
    </row>
    <row r="388" spans="1:9" s="106" customFormat="1" ht="18.75" hidden="1">
      <c r="A388" s="109"/>
      <c r="B388" s="114"/>
      <c r="C388" s="8"/>
      <c r="D388" s="11"/>
      <c r="E388" s="11"/>
      <c r="F388" s="11"/>
      <c r="G388" s="11"/>
      <c r="H388" s="271"/>
      <c r="I388" s="292"/>
    </row>
    <row r="389" spans="1:9" s="106" customFormat="1" ht="18.75" hidden="1">
      <c r="A389" s="109"/>
      <c r="B389" s="114"/>
      <c r="C389" s="8"/>
      <c r="D389" s="11"/>
      <c r="E389" s="11"/>
      <c r="F389" s="11"/>
      <c r="G389" s="11"/>
      <c r="H389" s="271"/>
      <c r="I389" s="292"/>
    </row>
    <row r="390" spans="1:9" s="106" customFormat="1" ht="18.75" hidden="1">
      <c r="A390" s="109"/>
      <c r="B390" s="114"/>
      <c r="C390" s="8"/>
      <c r="D390" s="11"/>
      <c r="E390" s="11"/>
      <c r="F390" s="11"/>
      <c r="G390" s="11"/>
      <c r="H390" s="271"/>
      <c r="I390" s="292"/>
    </row>
    <row r="391" spans="1:9" s="106" customFormat="1" ht="18.75" hidden="1">
      <c r="A391" s="109"/>
      <c r="B391" s="114"/>
      <c r="C391" s="8"/>
      <c r="D391" s="11"/>
      <c r="E391" s="11"/>
      <c r="F391" s="11"/>
      <c r="G391" s="11"/>
      <c r="H391" s="271"/>
      <c r="I391" s="292"/>
    </row>
    <row r="392" spans="1:9" s="106" customFormat="1" ht="18.75" hidden="1">
      <c r="A392" s="109"/>
      <c r="B392" s="114"/>
      <c r="C392" s="8"/>
      <c r="D392" s="11"/>
      <c r="E392" s="11"/>
      <c r="F392" s="11"/>
      <c r="G392" s="11"/>
      <c r="H392" s="271"/>
      <c r="I392" s="292"/>
    </row>
    <row r="393" spans="1:9" s="106" customFormat="1" ht="18.75" hidden="1">
      <c r="A393" s="109"/>
      <c r="B393" s="114"/>
      <c r="C393" s="8"/>
      <c r="D393" s="11"/>
      <c r="E393" s="11"/>
      <c r="F393" s="11"/>
      <c r="G393" s="11"/>
      <c r="H393" s="271"/>
      <c r="I393" s="292"/>
    </row>
    <row r="394" spans="1:9" s="106" customFormat="1" ht="18.75" hidden="1">
      <c r="A394" s="109"/>
      <c r="B394" s="114"/>
      <c r="C394" s="8"/>
      <c r="D394" s="11"/>
      <c r="E394" s="11"/>
      <c r="F394" s="11"/>
      <c r="G394" s="11"/>
      <c r="H394" s="271"/>
      <c r="I394" s="292"/>
    </row>
    <row r="395" spans="1:9" s="106" customFormat="1" ht="18.75" hidden="1">
      <c r="A395" s="109"/>
      <c r="B395" s="114"/>
      <c r="C395" s="8"/>
      <c r="D395" s="11"/>
      <c r="E395" s="11"/>
      <c r="F395" s="11"/>
      <c r="G395" s="11"/>
      <c r="H395" s="271"/>
      <c r="I395" s="292"/>
    </row>
    <row r="396" spans="1:9" s="106" customFormat="1" ht="18.75" hidden="1">
      <c r="A396" s="109"/>
      <c r="B396" s="114"/>
      <c r="C396" s="8"/>
      <c r="D396" s="11"/>
      <c r="E396" s="11"/>
      <c r="F396" s="11"/>
      <c r="G396" s="11"/>
      <c r="H396" s="271"/>
      <c r="I396" s="292"/>
    </row>
    <row r="397" spans="1:9" s="106" customFormat="1" ht="18.75" hidden="1">
      <c r="A397" s="109"/>
      <c r="B397" s="114"/>
      <c r="C397" s="8"/>
      <c r="D397" s="13"/>
      <c r="E397" s="13"/>
      <c r="F397" s="13"/>
      <c r="G397" s="17"/>
      <c r="H397" s="271"/>
      <c r="I397" s="292"/>
    </row>
    <row r="398" spans="1:9" s="106" customFormat="1" ht="18.75" hidden="1">
      <c r="A398" s="109"/>
      <c r="B398" s="114"/>
      <c r="C398" s="8"/>
      <c r="D398" s="13"/>
      <c r="E398" s="13"/>
      <c r="F398" s="13"/>
      <c r="G398" s="17"/>
      <c r="H398" s="271"/>
      <c r="I398" s="292"/>
    </row>
    <row r="399" spans="1:9" s="106" customFormat="1" ht="18.75" hidden="1">
      <c r="A399" s="109"/>
      <c r="B399" s="114"/>
      <c r="C399" s="8"/>
      <c r="D399" s="13"/>
      <c r="E399" s="13"/>
      <c r="F399" s="13"/>
      <c r="G399" s="17"/>
      <c r="H399" s="271"/>
      <c r="I399" s="292"/>
    </row>
    <row r="400" spans="1:9" s="106" customFormat="1" ht="18.75" hidden="1">
      <c r="A400" s="109"/>
      <c r="B400" s="114"/>
      <c r="C400" s="8"/>
      <c r="D400" s="13"/>
      <c r="E400" s="13"/>
      <c r="F400" s="13"/>
      <c r="G400" s="11"/>
      <c r="H400" s="271"/>
      <c r="I400" s="292"/>
    </row>
    <row r="401" spans="1:9" s="106" customFormat="1" ht="18.75" hidden="1">
      <c r="A401" s="109"/>
      <c r="B401" s="114"/>
      <c r="C401" s="8"/>
      <c r="D401" s="11"/>
      <c r="E401" s="11"/>
      <c r="F401" s="11"/>
      <c r="G401" s="11"/>
      <c r="H401" s="271"/>
      <c r="I401" s="292"/>
    </row>
    <row r="402" spans="1:9" s="106" customFormat="1" ht="18.75" hidden="1">
      <c r="A402" s="109"/>
      <c r="B402" s="114"/>
      <c r="C402" s="8"/>
      <c r="D402" s="11"/>
      <c r="E402" s="11"/>
      <c r="F402" s="11"/>
      <c r="G402" s="11"/>
      <c r="H402" s="271"/>
      <c r="I402" s="292"/>
    </row>
    <row r="403" spans="1:9" s="106" customFormat="1" ht="18.75" hidden="1">
      <c r="A403" s="109"/>
      <c r="B403" s="114"/>
      <c r="C403" s="8"/>
      <c r="D403" s="11"/>
      <c r="E403" s="11"/>
      <c r="F403" s="11"/>
      <c r="G403" s="11"/>
      <c r="H403" s="271"/>
      <c r="I403" s="292"/>
    </row>
    <row r="404" spans="1:9" s="106" customFormat="1" ht="18.75" hidden="1">
      <c r="A404" s="109"/>
      <c r="B404" s="114"/>
      <c r="C404" s="8"/>
      <c r="D404" s="11"/>
      <c r="E404" s="11"/>
      <c r="F404" s="11"/>
      <c r="G404" s="11"/>
      <c r="H404" s="271"/>
      <c r="I404" s="292"/>
    </row>
    <row r="405" spans="1:9" s="193" customFormat="1" ht="18.75" hidden="1">
      <c r="A405" s="109"/>
      <c r="B405" s="114"/>
      <c r="C405" s="8"/>
      <c r="D405" s="11"/>
      <c r="E405" s="11"/>
      <c r="F405" s="11"/>
      <c r="G405" s="11"/>
      <c r="H405" s="271"/>
      <c r="I405" s="294"/>
    </row>
    <row r="406" spans="1:9" s="193" customFormat="1" ht="18.75" hidden="1">
      <c r="A406" s="109"/>
      <c r="B406" s="114"/>
      <c r="C406" s="8"/>
      <c r="D406" s="11"/>
      <c r="E406" s="11"/>
      <c r="F406" s="11"/>
      <c r="G406" s="11"/>
      <c r="H406" s="271"/>
      <c r="I406" s="294"/>
    </row>
    <row r="407" spans="1:9" s="193" customFormat="1" ht="18.75" hidden="1">
      <c r="A407" s="109"/>
      <c r="B407" s="114"/>
      <c r="C407" s="8"/>
      <c r="D407" s="11"/>
      <c r="E407" s="11"/>
      <c r="F407" s="11"/>
      <c r="G407" s="11"/>
      <c r="H407" s="271"/>
      <c r="I407" s="294"/>
    </row>
    <row r="408" spans="1:9" s="106" customFormat="1" ht="18.75" hidden="1">
      <c r="A408" s="109"/>
      <c r="B408" s="114"/>
      <c r="C408" s="8"/>
      <c r="D408" s="11"/>
      <c r="E408" s="11"/>
      <c r="F408" s="13"/>
      <c r="G408" s="17"/>
      <c r="H408" s="271"/>
      <c r="I408" s="292"/>
    </row>
    <row r="409" spans="1:9" s="106" customFormat="1" ht="18.75" hidden="1">
      <c r="A409" s="109"/>
      <c r="B409" s="114"/>
      <c r="C409" s="8"/>
      <c r="D409" s="11"/>
      <c r="E409" s="11"/>
      <c r="F409" s="13"/>
      <c r="G409" s="17"/>
      <c r="H409" s="271"/>
      <c r="I409" s="292"/>
    </row>
    <row r="410" spans="1:9" s="106" customFormat="1" ht="18.75" hidden="1">
      <c r="A410" s="109"/>
      <c r="B410" s="114"/>
      <c r="C410" s="8"/>
      <c r="D410" s="11"/>
      <c r="E410" s="11"/>
      <c r="F410" s="13"/>
      <c r="G410" s="17"/>
      <c r="H410" s="271"/>
      <c r="I410" s="292"/>
    </row>
    <row r="411" spans="1:9" s="106" customFormat="1" ht="18.75" hidden="1">
      <c r="A411" s="109"/>
      <c r="B411" s="114"/>
      <c r="C411" s="8"/>
      <c r="D411" s="11"/>
      <c r="E411" s="11"/>
      <c r="F411" s="13"/>
      <c r="G411" s="17"/>
      <c r="H411" s="271"/>
      <c r="I411" s="292"/>
    </row>
    <row r="412" spans="1:9" s="106" customFormat="1" ht="18.75" hidden="1">
      <c r="A412" s="109"/>
      <c r="B412" s="114"/>
      <c r="C412" s="8"/>
      <c r="D412" s="11"/>
      <c r="E412" s="11"/>
      <c r="F412" s="13"/>
      <c r="G412" s="17"/>
      <c r="H412" s="271"/>
      <c r="I412" s="292"/>
    </row>
    <row r="413" spans="1:9" s="106" customFormat="1" ht="18.75" hidden="1">
      <c r="A413" s="109"/>
      <c r="B413" s="114"/>
      <c r="C413" s="8"/>
      <c r="D413" s="11"/>
      <c r="E413" s="11"/>
      <c r="F413" s="13"/>
      <c r="G413" s="17"/>
      <c r="H413" s="271"/>
      <c r="I413" s="292"/>
    </row>
    <row r="414" spans="1:9" s="106" customFormat="1" ht="18.75" hidden="1">
      <c r="A414" s="109"/>
      <c r="B414" s="114"/>
      <c r="C414" s="8"/>
      <c r="D414" s="11"/>
      <c r="E414" s="11"/>
      <c r="F414" s="13"/>
      <c r="G414" s="17"/>
      <c r="H414" s="271"/>
      <c r="I414" s="292"/>
    </row>
    <row r="415" spans="1:9" s="106" customFormat="1" ht="18.75" hidden="1">
      <c r="A415" s="109"/>
      <c r="B415" s="114"/>
      <c r="C415" s="8"/>
      <c r="D415" s="11"/>
      <c r="E415" s="11"/>
      <c r="F415" s="13"/>
      <c r="G415" s="17"/>
      <c r="H415" s="271"/>
      <c r="I415" s="292"/>
    </row>
    <row r="416" spans="1:9" s="106" customFormat="1" ht="18.75" hidden="1">
      <c r="A416" s="109"/>
      <c r="B416" s="114"/>
      <c r="C416" s="8"/>
      <c r="D416" s="11"/>
      <c r="E416" s="11"/>
      <c r="F416" s="13"/>
      <c r="G416" s="17"/>
      <c r="H416" s="271"/>
      <c r="I416" s="292"/>
    </row>
    <row r="417" spans="1:9" s="106" customFormat="1" ht="18.75" hidden="1">
      <c r="A417" s="109"/>
      <c r="B417" s="114"/>
      <c r="C417" s="8"/>
      <c r="D417" s="11"/>
      <c r="E417" s="11"/>
      <c r="F417" s="13"/>
      <c r="G417" s="17"/>
      <c r="H417" s="271"/>
      <c r="I417" s="292"/>
    </row>
    <row r="418" spans="1:9" s="106" customFormat="1" ht="18.75" hidden="1">
      <c r="A418" s="109"/>
      <c r="B418" s="114"/>
      <c r="C418" s="8"/>
      <c r="D418" s="11"/>
      <c r="E418" s="11"/>
      <c r="F418" s="11"/>
      <c r="G418" s="11"/>
      <c r="H418" s="271"/>
      <c r="I418" s="292"/>
    </row>
    <row r="419" spans="1:9" s="106" customFormat="1" ht="18.75" hidden="1">
      <c r="A419" s="109"/>
      <c r="B419" s="114"/>
      <c r="C419" s="8"/>
      <c r="D419" s="11"/>
      <c r="E419" s="11"/>
      <c r="F419" s="11"/>
      <c r="G419" s="11"/>
      <c r="H419" s="271"/>
      <c r="I419" s="292"/>
    </row>
    <row r="420" spans="1:9" s="106" customFormat="1" ht="18.75" hidden="1">
      <c r="A420" s="109"/>
      <c r="B420" s="114"/>
      <c r="C420" s="8"/>
      <c r="D420" s="11"/>
      <c r="E420" s="11"/>
      <c r="F420" s="11"/>
      <c r="G420" s="11"/>
      <c r="H420" s="271"/>
      <c r="I420" s="292"/>
    </row>
    <row r="421" spans="1:9" s="106" customFormat="1" ht="18.75" hidden="1">
      <c r="A421" s="109"/>
      <c r="B421" s="114"/>
      <c r="C421" s="8"/>
      <c r="D421" s="13"/>
      <c r="E421" s="13"/>
      <c r="F421" s="11"/>
      <c r="G421" s="13"/>
      <c r="H421" s="271"/>
      <c r="I421" s="292"/>
    </row>
    <row r="422" spans="1:9" s="106" customFormat="1" ht="18.75" hidden="1">
      <c r="A422" s="109"/>
      <c r="B422" s="114"/>
      <c r="C422" s="8"/>
      <c r="D422" s="13"/>
      <c r="E422" s="13"/>
      <c r="F422" s="11"/>
      <c r="G422" s="13"/>
      <c r="H422" s="271"/>
      <c r="I422" s="292"/>
    </row>
    <row r="423" spans="1:9" s="106" customFormat="1" ht="18.75" hidden="1">
      <c r="A423" s="109"/>
      <c r="B423" s="114"/>
      <c r="C423" s="8"/>
      <c r="D423" s="13"/>
      <c r="E423" s="13"/>
      <c r="F423" s="11"/>
      <c r="G423" s="13"/>
      <c r="H423" s="271"/>
      <c r="I423" s="292"/>
    </row>
    <row r="424" spans="1:9" s="106" customFormat="1" ht="18.75" hidden="1">
      <c r="A424" s="109"/>
      <c r="B424" s="114"/>
      <c r="C424" s="8"/>
      <c r="D424" s="13"/>
      <c r="E424" s="13"/>
      <c r="F424" s="11"/>
      <c r="G424" s="13"/>
      <c r="H424" s="271"/>
      <c r="I424" s="292"/>
    </row>
    <row r="425" spans="1:9" s="106" customFormat="1" ht="18.75" hidden="1">
      <c r="A425" s="109"/>
      <c r="B425" s="114"/>
      <c r="C425" s="8"/>
      <c r="D425" s="13"/>
      <c r="E425" s="13"/>
      <c r="F425" s="11"/>
      <c r="G425" s="13"/>
      <c r="H425" s="271"/>
      <c r="I425" s="292"/>
    </row>
    <row r="426" spans="1:9" s="106" customFormat="1" ht="18.75" hidden="1">
      <c r="A426" s="109"/>
      <c r="B426" s="114"/>
      <c r="C426" s="8"/>
      <c r="D426" s="13"/>
      <c r="E426" s="13"/>
      <c r="F426" s="11"/>
      <c r="G426" s="13"/>
      <c r="H426" s="271"/>
      <c r="I426" s="292"/>
    </row>
    <row r="427" spans="1:9" s="106" customFormat="1" ht="18.75" hidden="1">
      <c r="A427" s="109"/>
      <c r="B427" s="114"/>
      <c r="C427" s="8"/>
      <c r="D427" s="13"/>
      <c r="E427" s="13"/>
      <c r="F427" s="11"/>
      <c r="G427" s="13"/>
      <c r="H427" s="271"/>
      <c r="I427" s="292"/>
    </row>
    <row r="428" spans="1:9" s="106" customFormat="1" ht="18.75" hidden="1">
      <c r="A428" s="109"/>
      <c r="B428" s="114"/>
      <c r="C428" s="8"/>
      <c r="D428" s="13"/>
      <c r="E428" s="13"/>
      <c r="F428" s="11"/>
      <c r="G428" s="13"/>
      <c r="H428" s="271"/>
      <c r="I428" s="292"/>
    </row>
    <row r="429" spans="1:9" s="106" customFormat="1" ht="18.75" hidden="1">
      <c r="A429" s="109"/>
      <c r="B429" s="114"/>
      <c r="C429" s="8"/>
      <c r="D429" s="11"/>
      <c r="E429" s="11"/>
      <c r="F429" s="11"/>
      <c r="G429" s="17"/>
      <c r="H429" s="271"/>
      <c r="I429" s="292"/>
    </row>
    <row r="430" spans="1:9" s="106" customFormat="1" ht="18.75" hidden="1">
      <c r="A430" s="109"/>
      <c r="B430" s="114"/>
      <c r="C430" s="8"/>
      <c r="D430" s="11"/>
      <c r="E430" s="11"/>
      <c r="F430" s="11"/>
      <c r="G430" s="13"/>
      <c r="H430" s="271"/>
      <c r="I430" s="292"/>
    </row>
    <row r="431" spans="1:9" s="106" customFormat="1" ht="18.75" hidden="1">
      <c r="A431" s="109"/>
      <c r="B431" s="114"/>
      <c r="C431" s="8"/>
      <c r="D431" s="11"/>
      <c r="E431" s="11"/>
      <c r="F431" s="11"/>
      <c r="G431" s="13"/>
      <c r="H431" s="271"/>
      <c r="I431" s="292"/>
    </row>
    <row r="432" spans="1:9" s="106" customFormat="1" ht="18.75" hidden="1">
      <c r="A432" s="109"/>
      <c r="B432" s="114"/>
      <c r="C432" s="8"/>
      <c r="D432" s="11"/>
      <c r="E432" s="11"/>
      <c r="F432" s="11"/>
      <c r="G432" s="13"/>
      <c r="H432" s="271"/>
      <c r="I432" s="292"/>
    </row>
    <row r="433" spans="1:9" s="106" customFormat="1" ht="18.75" hidden="1">
      <c r="A433" s="109"/>
      <c r="B433" s="114"/>
      <c r="C433" s="8"/>
      <c r="D433" s="11"/>
      <c r="E433" s="11"/>
      <c r="F433" s="11"/>
      <c r="G433" s="13"/>
      <c r="H433" s="271"/>
      <c r="I433" s="292"/>
    </row>
    <row r="434" spans="1:9" s="106" customFormat="1" ht="18.75" hidden="1">
      <c r="A434" s="109"/>
      <c r="B434" s="114"/>
      <c r="C434" s="8"/>
      <c r="D434" s="11"/>
      <c r="E434" s="11"/>
      <c r="F434" s="11"/>
      <c r="G434" s="11"/>
      <c r="H434" s="271"/>
      <c r="I434" s="292"/>
    </row>
    <row r="435" spans="1:9" s="106" customFormat="1" ht="18.75" hidden="1">
      <c r="A435" s="109"/>
      <c r="B435" s="114"/>
      <c r="C435" s="8"/>
      <c r="D435" s="11"/>
      <c r="E435" s="11"/>
      <c r="F435" s="11"/>
      <c r="G435" s="13"/>
      <c r="H435" s="271"/>
      <c r="I435" s="292"/>
    </row>
    <row r="436" spans="1:9" s="106" customFormat="1" ht="18.75" hidden="1">
      <c r="A436" s="109"/>
      <c r="B436" s="114"/>
      <c r="C436" s="8"/>
      <c r="D436" s="11"/>
      <c r="E436" s="11"/>
      <c r="F436" s="11"/>
      <c r="G436" s="13"/>
      <c r="H436" s="271"/>
      <c r="I436" s="292"/>
    </row>
    <row r="437" spans="1:9" s="106" customFormat="1" ht="18.75" hidden="1">
      <c r="A437" s="109"/>
      <c r="B437" s="114"/>
      <c r="C437" s="8"/>
      <c r="D437" s="11"/>
      <c r="E437" s="11"/>
      <c r="F437" s="11"/>
      <c r="G437" s="13"/>
      <c r="H437" s="273"/>
      <c r="I437" s="292"/>
    </row>
    <row r="438" spans="1:9" s="106" customFormat="1" ht="18.75" hidden="1">
      <c r="A438" s="109"/>
      <c r="B438" s="114"/>
      <c r="C438" s="8"/>
      <c r="D438" s="11"/>
      <c r="E438" s="11"/>
      <c r="F438" s="11"/>
      <c r="G438" s="13"/>
      <c r="H438" s="273"/>
      <c r="I438" s="292"/>
    </row>
    <row r="439" spans="1:9" s="106" customFormat="1" ht="18.75" hidden="1">
      <c r="A439" s="109"/>
      <c r="B439" s="114"/>
      <c r="C439" s="8"/>
      <c r="D439" s="11"/>
      <c r="E439" s="11"/>
      <c r="F439" s="11"/>
      <c r="G439" s="17"/>
      <c r="H439" s="271"/>
      <c r="I439" s="292"/>
    </row>
    <row r="440" spans="1:9" s="106" customFormat="1" ht="18.75" hidden="1">
      <c r="A440" s="109"/>
      <c r="B440" s="114"/>
      <c r="C440" s="8"/>
      <c r="D440" s="11"/>
      <c r="E440" s="11"/>
      <c r="F440" s="11"/>
      <c r="G440" s="17"/>
      <c r="H440" s="271"/>
      <c r="I440" s="292"/>
    </row>
    <row r="441" spans="1:10" s="106" customFormat="1" ht="131.25">
      <c r="A441" s="107" t="s">
        <v>7</v>
      </c>
      <c r="B441" s="115" t="s">
        <v>323</v>
      </c>
      <c r="C441" s="48">
        <v>344</v>
      </c>
      <c r="D441" s="15" t="s">
        <v>96</v>
      </c>
      <c r="E441" s="15" t="s">
        <v>96</v>
      </c>
      <c r="F441" s="15" t="s">
        <v>97</v>
      </c>
      <c r="G441" s="15" t="s">
        <v>98</v>
      </c>
      <c r="H441" s="275">
        <f>H442+H547</f>
        <v>888920517.0000001</v>
      </c>
      <c r="I441" s="292">
        <v>888920517</v>
      </c>
      <c r="J441" s="146">
        <f>H441-I441</f>
        <v>0</v>
      </c>
    </row>
    <row r="442" spans="1:9" s="106" customFormat="1" ht="18.75">
      <c r="A442" s="124"/>
      <c r="B442" s="202"/>
      <c r="C442" s="10">
        <v>344</v>
      </c>
      <c r="D442" s="11" t="s">
        <v>110</v>
      </c>
      <c r="E442" s="11" t="s">
        <v>96</v>
      </c>
      <c r="F442" s="11" t="s">
        <v>97</v>
      </c>
      <c r="G442" s="11" t="s">
        <v>98</v>
      </c>
      <c r="H442" s="273">
        <f>H443+H468+H499+H514</f>
        <v>875765817.0000001</v>
      </c>
      <c r="I442" s="292"/>
    </row>
    <row r="443" spans="1:9" s="106" customFormat="1" ht="18.75">
      <c r="A443" s="124"/>
      <c r="B443" s="202"/>
      <c r="C443" s="10">
        <v>344</v>
      </c>
      <c r="D443" s="11" t="s">
        <v>110</v>
      </c>
      <c r="E443" s="11" t="s">
        <v>89</v>
      </c>
      <c r="F443" s="11" t="s">
        <v>97</v>
      </c>
      <c r="G443" s="11" t="s">
        <v>98</v>
      </c>
      <c r="H443" s="273">
        <f>H444+H458</f>
        <v>453169104.84000003</v>
      </c>
      <c r="I443" s="292"/>
    </row>
    <row r="444" spans="1:9" s="106" customFormat="1" ht="18.75">
      <c r="A444" s="124"/>
      <c r="B444" s="202"/>
      <c r="C444" s="10">
        <v>344</v>
      </c>
      <c r="D444" s="11" t="s">
        <v>110</v>
      </c>
      <c r="E444" s="11" t="s">
        <v>89</v>
      </c>
      <c r="F444" s="11" t="s">
        <v>383</v>
      </c>
      <c r="G444" s="11" t="s">
        <v>98</v>
      </c>
      <c r="H444" s="273">
        <f>H445</f>
        <v>182931904.84</v>
      </c>
      <c r="I444" s="292"/>
    </row>
    <row r="445" spans="1:9" s="106" customFormat="1" ht="18.75">
      <c r="A445" s="124"/>
      <c r="B445" s="202"/>
      <c r="C445" s="10">
        <v>344</v>
      </c>
      <c r="D445" s="11" t="s">
        <v>110</v>
      </c>
      <c r="E445" s="11" t="s">
        <v>89</v>
      </c>
      <c r="F445" s="11" t="s">
        <v>384</v>
      </c>
      <c r="G445" s="11" t="s">
        <v>98</v>
      </c>
      <c r="H445" s="273">
        <f>H446+H452</f>
        <v>182931904.84</v>
      </c>
      <c r="I445" s="292"/>
    </row>
    <row r="446" spans="1:9" s="106" customFormat="1" ht="18.75">
      <c r="A446" s="124"/>
      <c r="B446" s="202"/>
      <c r="C446" s="10">
        <v>344</v>
      </c>
      <c r="D446" s="11" t="s">
        <v>110</v>
      </c>
      <c r="E446" s="11" t="s">
        <v>89</v>
      </c>
      <c r="F446" s="11" t="s">
        <v>384</v>
      </c>
      <c r="G446" s="8" t="s">
        <v>283</v>
      </c>
      <c r="H446" s="273">
        <f>H447+H449</f>
        <v>144643882.84</v>
      </c>
      <c r="I446" s="292"/>
    </row>
    <row r="447" spans="1:9" s="106" customFormat="1" ht="18.75">
      <c r="A447" s="124"/>
      <c r="B447" s="202"/>
      <c r="C447" s="10">
        <v>344</v>
      </c>
      <c r="D447" s="11" t="s">
        <v>110</v>
      </c>
      <c r="E447" s="11" t="s">
        <v>89</v>
      </c>
      <c r="F447" s="11" t="s">
        <v>384</v>
      </c>
      <c r="G447" s="11" t="s">
        <v>71</v>
      </c>
      <c r="H447" s="273">
        <f>H448</f>
        <v>115346014.42</v>
      </c>
      <c r="I447" s="292"/>
    </row>
    <row r="448" spans="1:9" s="106" customFormat="1" ht="18.75">
      <c r="A448" s="124"/>
      <c r="B448" s="202"/>
      <c r="C448" s="10">
        <v>344</v>
      </c>
      <c r="D448" s="11" t="s">
        <v>110</v>
      </c>
      <c r="E448" s="11" t="s">
        <v>89</v>
      </c>
      <c r="F448" s="11" t="s">
        <v>384</v>
      </c>
      <c r="G448" s="11" t="s">
        <v>72</v>
      </c>
      <c r="H448" s="273">
        <f>'приложение № 6'!G393</f>
        <v>115346014.42</v>
      </c>
      <c r="I448" s="292"/>
    </row>
    <row r="449" spans="1:9" s="106" customFormat="1" ht="18.75">
      <c r="A449" s="124"/>
      <c r="B449" s="202"/>
      <c r="C449" s="10">
        <v>344</v>
      </c>
      <c r="D449" s="11" t="s">
        <v>110</v>
      </c>
      <c r="E449" s="11" t="s">
        <v>89</v>
      </c>
      <c r="F449" s="11" t="s">
        <v>384</v>
      </c>
      <c r="G449" s="11" t="s">
        <v>285</v>
      </c>
      <c r="H449" s="273">
        <f>H450+H451</f>
        <v>29297868.42</v>
      </c>
      <c r="I449" s="292"/>
    </row>
    <row r="450" spans="1:9" s="106" customFormat="1" ht="18.75">
      <c r="A450" s="124"/>
      <c r="B450" s="202"/>
      <c r="C450" s="10">
        <v>344</v>
      </c>
      <c r="D450" s="11" t="s">
        <v>110</v>
      </c>
      <c r="E450" s="11" t="s">
        <v>89</v>
      </c>
      <c r="F450" s="11" t="s">
        <v>384</v>
      </c>
      <c r="G450" s="11" t="s">
        <v>286</v>
      </c>
      <c r="H450" s="273">
        <f>'приложение № 6'!G395</f>
        <v>29297868.42</v>
      </c>
      <c r="I450" s="292"/>
    </row>
    <row r="451" spans="1:9" s="259" customFormat="1" ht="18.75" hidden="1">
      <c r="A451" s="257"/>
      <c r="B451" s="258"/>
      <c r="C451" s="239">
        <v>344</v>
      </c>
      <c r="D451" s="241" t="s">
        <v>110</v>
      </c>
      <c r="E451" s="241" t="s">
        <v>89</v>
      </c>
      <c r="F451" s="241" t="s">
        <v>384</v>
      </c>
      <c r="G451" s="241" t="s">
        <v>287</v>
      </c>
      <c r="H451" s="276"/>
      <c r="I451" s="295"/>
    </row>
    <row r="452" spans="1:9" s="106" customFormat="1" ht="18.75">
      <c r="A452" s="124"/>
      <c r="B452" s="202"/>
      <c r="C452" s="10">
        <v>344</v>
      </c>
      <c r="D452" s="11" t="s">
        <v>110</v>
      </c>
      <c r="E452" s="11" t="s">
        <v>89</v>
      </c>
      <c r="F452" s="11" t="s">
        <v>256</v>
      </c>
      <c r="G452" s="11" t="s">
        <v>98</v>
      </c>
      <c r="H452" s="273">
        <f>H453</f>
        <v>38288022</v>
      </c>
      <c r="I452" s="292"/>
    </row>
    <row r="453" spans="1:9" s="106" customFormat="1" ht="18.75">
      <c r="A453" s="124"/>
      <c r="B453" s="202"/>
      <c r="C453" s="10">
        <v>344</v>
      </c>
      <c r="D453" s="11" t="s">
        <v>110</v>
      </c>
      <c r="E453" s="11" t="s">
        <v>89</v>
      </c>
      <c r="F453" s="11" t="s">
        <v>256</v>
      </c>
      <c r="G453" s="8" t="s">
        <v>283</v>
      </c>
      <c r="H453" s="273">
        <f>H454+H456</f>
        <v>38288022</v>
      </c>
      <c r="I453" s="292"/>
    </row>
    <row r="454" spans="1:9" s="106" customFormat="1" ht="18.75">
      <c r="A454" s="124"/>
      <c r="B454" s="202"/>
      <c r="C454" s="10">
        <v>344</v>
      </c>
      <c r="D454" s="11" t="s">
        <v>110</v>
      </c>
      <c r="E454" s="11" t="s">
        <v>89</v>
      </c>
      <c r="F454" s="11" t="s">
        <v>256</v>
      </c>
      <c r="G454" s="11" t="s">
        <v>71</v>
      </c>
      <c r="H454" s="273">
        <f>H455</f>
        <v>30431268</v>
      </c>
      <c r="I454" s="292"/>
    </row>
    <row r="455" spans="1:9" s="106" customFormat="1" ht="18.75">
      <c r="A455" s="124"/>
      <c r="B455" s="202"/>
      <c r="C455" s="10">
        <v>344</v>
      </c>
      <c r="D455" s="11" t="s">
        <v>110</v>
      </c>
      <c r="E455" s="11" t="s">
        <v>89</v>
      </c>
      <c r="F455" s="11" t="s">
        <v>256</v>
      </c>
      <c r="G455" s="11" t="s">
        <v>72</v>
      </c>
      <c r="H455" s="273">
        <f>'приложение № 6'!G400</f>
        <v>30431268</v>
      </c>
      <c r="I455" s="292"/>
    </row>
    <row r="456" spans="1:9" s="106" customFormat="1" ht="18.75">
      <c r="A456" s="124"/>
      <c r="B456" s="202"/>
      <c r="C456" s="10">
        <v>344</v>
      </c>
      <c r="D456" s="11" t="s">
        <v>110</v>
      </c>
      <c r="E456" s="11" t="s">
        <v>89</v>
      </c>
      <c r="F456" s="11" t="s">
        <v>256</v>
      </c>
      <c r="G456" s="11" t="s">
        <v>285</v>
      </c>
      <c r="H456" s="273">
        <f>H457</f>
        <v>7856754</v>
      </c>
      <c r="I456" s="292"/>
    </row>
    <row r="457" spans="1:9" s="106" customFormat="1" ht="18.75">
      <c r="A457" s="124"/>
      <c r="B457" s="202"/>
      <c r="C457" s="10">
        <v>344</v>
      </c>
      <c r="D457" s="11" t="s">
        <v>110</v>
      </c>
      <c r="E457" s="11" t="s">
        <v>89</v>
      </c>
      <c r="F457" s="11" t="s">
        <v>256</v>
      </c>
      <c r="G457" s="11" t="s">
        <v>286</v>
      </c>
      <c r="H457" s="273">
        <f>'приложение № 6'!G402</f>
        <v>7856754</v>
      </c>
      <c r="I457" s="292"/>
    </row>
    <row r="458" spans="1:9" s="106" customFormat="1" ht="18.75">
      <c r="A458" s="124"/>
      <c r="B458" s="202"/>
      <c r="C458" s="10">
        <v>344</v>
      </c>
      <c r="D458" s="11" t="s">
        <v>110</v>
      </c>
      <c r="E458" s="11" t="s">
        <v>89</v>
      </c>
      <c r="F458" s="11" t="s">
        <v>34</v>
      </c>
      <c r="G458" s="11" t="s">
        <v>98</v>
      </c>
      <c r="H458" s="273">
        <f>H459</f>
        <v>270237200</v>
      </c>
      <c r="I458" s="292"/>
    </row>
    <row r="459" spans="1:9" s="106" customFormat="1" ht="18.75">
      <c r="A459" s="124"/>
      <c r="B459" s="202"/>
      <c r="C459" s="10">
        <v>344</v>
      </c>
      <c r="D459" s="11" t="s">
        <v>110</v>
      </c>
      <c r="E459" s="11" t="s">
        <v>89</v>
      </c>
      <c r="F459" s="11" t="s">
        <v>36</v>
      </c>
      <c r="G459" s="11" t="s">
        <v>98</v>
      </c>
      <c r="H459" s="273">
        <f>H460</f>
        <v>270237200</v>
      </c>
      <c r="I459" s="292"/>
    </row>
    <row r="460" spans="1:9" s="106" customFormat="1" ht="18.75">
      <c r="A460" s="124"/>
      <c r="B460" s="202"/>
      <c r="C460" s="10">
        <v>344</v>
      </c>
      <c r="D460" s="11" t="s">
        <v>110</v>
      </c>
      <c r="E460" s="11" t="s">
        <v>89</v>
      </c>
      <c r="F460" s="11" t="s">
        <v>37</v>
      </c>
      <c r="G460" s="11" t="s">
        <v>98</v>
      </c>
      <c r="H460" s="273">
        <f>H461</f>
        <v>270237200</v>
      </c>
      <c r="I460" s="292"/>
    </row>
    <row r="461" spans="1:9" s="106" customFormat="1" ht="18.75">
      <c r="A461" s="124"/>
      <c r="B461" s="202"/>
      <c r="C461" s="10">
        <v>344</v>
      </c>
      <c r="D461" s="11" t="s">
        <v>110</v>
      </c>
      <c r="E461" s="11" t="s">
        <v>89</v>
      </c>
      <c r="F461" s="11" t="s">
        <v>37</v>
      </c>
      <c r="G461" s="8" t="s">
        <v>283</v>
      </c>
      <c r="H461" s="273">
        <f>H462+H465</f>
        <v>270237200</v>
      </c>
      <c r="I461" s="292"/>
    </row>
    <row r="462" spans="1:9" s="106" customFormat="1" ht="18.75">
      <c r="A462" s="124"/>
      <c r="B462" s="202"/>
      <c r="C462" s="10">
        <v>344</v>
      </c>
      <c r="D462" s="11" t="s">
        <v>110</v>
      </c>
      <c r="E462" s="11" t="s">
        <v>89</v>
      </c>
      <c r="F462" s="11" t="s">
        <v>37</v>
      </c>
      <c r="G462" s="8" t="s">
        <v>71</v>
      </c>
      <c r="H462" s="273">
        <f>H464+H463</f>
        <v>199280479</v>
      </c>
      <c r="I462" s="292"/>
    </row>
    <row r="463" spans="1:9" s="106" customFormat="1" ht="18.75">
      <c r="A463" s="124"/>
      <c r="B463" s="202"/>
      <c r="C463" s="10">
        <v>344</v>
      </c>
      <c r="D463" s="11" t="s">
        <v>110</v>
      </c>
      <c r="E463" s="11" t="s">
        <v>89</v>
      </c>
      <c r="F463" s="11" t="s">
        <v>37</v>
      </c>
      <c r="G463" s="11" t="s">
        <v>72</v>
      </c>
      <c r="H463" s="273">
        <f>'приложение № 6'!G408</f>
        <v>199280479</v>
      </c>
      <c r="I463" s="292"/>
    </row>
    <row r="464" spans="1:9" s="259" customFormat="1" ht="18.75" hidden="1">
      <c r="A464" s="257"/>
      <c r="B464" s="258"/>
      <c r="C464" s="239">
        <v>344</v>
      </c>
      <c r="D464" s="241" t="s">
        <v>110</v>
      </c>
      <c r="E464" s="241" t="s">
        <v>89</v>
      </c>
      <c r="F464" s="241" t="s">
        <v>37</v>
      </c>
      <c r="G464" s="241" t="s">
        <v>77</v>
      </c>
      <c r="H464" s="276"/>
      <c r="I464" s="295"/>
    </row>
    <row r="465" spans="1:9" s="106" customFormat="1" ht="18.75">
      <c r="A465" s="124"/>
      <c r="B465" s="202"/>
      <c r="C465" s="10">
        <v>344</v>
      </c>
      <c r="D465" s="11" t="s">
        <v>110</v>
      </c>
      <c r="E465" s="11" t="s">
        <v>89</v>
      </c>
      <c r="F465" s="11" t="s">
        <v>37</v>
      </c>
      <c r="G465" s="11" t="s">
        <v>285</v>
      </c>
      <c r="H465" s="273">
        <f>H466+H467</f>
        <v>70956721</v>
      </c>
      <c r="I465" s="292"/>
    </row>
    <row r="466" spans="1:9" s="106" customFormat="1" ht="18.75">
      <c r="A466" s="124"/>
      <c r="B466" s="202"/>
      <c r="C466" s="10">
        <v>344</v>
      </c>
      <c r="D466" s="11" t="s">
        <v>110</v>
      </c>
      <c r="E466" s="11" t="s">
        <v>89</v>
      </c>
      <c r="F466" s="11" t="s">
        <v>37</v>
      </c>
      <c r="G466" s="11" t="s">
        <v>286</v>
      </c>
      <c r="H466" s="273">
        <f>'приложение № 6'!G411</f>
        <v>70956721</v>
      </c>
      <c r="I466" s="292"/>
    </row>
    <row r="467" spans="1:9" s="259" customFormat="1" ht="18.75" hidden="1">
      <c r="A467" s="257"/>
      <c r="B467" s="258"/>
      <c r="C467" s="239">
        <v>344</v>
      </c>
      <c r="D467" s="241" t="s">
        <v>110</v>
      </c>
      <c r="E467" s="241" t="s">
        <v>89</v>
      </c>
      <c r="F467" s="241" t="s">
        <v>37</v>
      </c>
      <c r="G467" s="241" t="s">
        <v>287</v>
      </c>
      <c r="H467" s="276"/>
      <c r="I467" s="295"/>
    </row>
    <row r="468" spans="1:9" s="106" customFormat="1" ht="18.75">
      <c r="A468" s="124"/>
      <c r="B468" s="202"/>
      <c r="C468" s="10">
        <v>344</v>
      </c>
      <c r="D468" s="11" t="s">
        <v>110</v>
      </c>
      <c r="E468" s="11" t="s">
        <v>101</v>
      </c>
      <c r="F468" s="11" t="s">
        <v>97</v>
      </c>
      <c r="G468" s="11" t="s">
        <v>98</v>
      </c>
      <c r="H468" s="273">
        <f>H469+H479+H489</f>
        <v>349472537.76</v>
      </c>
      <c r="I468" s="292"/>
    </row>
    <row r="469" spans="1:9" s="106" customFormat="1" ht="18.75">
      <c r="A469" s="124"/>
      <c r="B469" s="202"/>
      <c r="C469" s="10">
        <v>344</v>
      </c>
      <c r="D469" s="11" t="s">
        <v>110</v>
      </c>
      <c r="E469" s="11" t="s">
        <v>101</v>
      </c>
      <c r="F469" s="11" t="s">
        <v>385</v>
      </c>
      <c r="G469" s="11" t="s">
        <v>98</v>
      </c>
      <c r="H469" s="273">
        <f>H470</f>
        <v>94295011.28</v>
      </c>
      <c r="I469" s="292"/>
    </row>
    <row r="470" spans="1:9" s="106" customFormat="1" ht="18.75">
      <c r="A470" s="124"/>
      <c r="B470" s="202"/>
      <c r="C470" s="10">
        <v>344</v>
      </c>
      <c r="D470" s="11" t="s">
        <v>110</v>
      </c>
      <c r="E470" s="11" t="s">
        <v>101</v>
      </c>
      <c r="F470" s="11" t="s">
        <v>386</v>
      </c>
      <c r="G470" s="11" t="s">
        <v>98</v>
      </c>
      <c r="H470" s="273">
        <f>H471+H475</f>
        <v>94295011.28</v>
      </c>
      <c r="I470" s="292"/>
    </row>
    <row r="471" spans="1:9" s="106" customFormat="1" ht="18.75">
      <c r="A471" s="124"/>
      <c r="B471" s="202"/>
      <c r="C471" s="10">
        <v>344</v>
      </c>
      <c r="D471" s="11" t="s">
        <v>110</v>
      </c>
      <c r="E471" s="11" t="s">
        <v>101</v>
      </c>
      <c r="F471" s="11" t="s">
        <v>386</v>
      </c>
      <c r="G471" s="8" t="s">
        <v>283</v>
      </c>
      <c r="H471" s="273">
        <f>H472</f>
        <v>77597246.28</v>
      </c>
      <c r="I471" s="292"/>
    </row>
    <row r="472" spans="1:9" s="106" customFormat="1" ht="18.75">
      <c r="A472" s="124"/>
      <c r="B472" s="202"/>
      <c r="C472" s="10">
        <v>344</v>
      </c>
      <c r="D472" s="11" t="s">
        <v>110</v>
      </c>
      <c r="E472" s="11" t="s">
        <v>101</v>
      </c>
      <c r="F472" s="11" t="s">
        <v>386</v>
      </c>
      <c r="G472" s="11" t="s">
        <v>71</v>
      </c>
      <c r="H472" s="273">
        <f>H473+H474</f>
        <v>77597246.28</v>
      </c>
      <c r="I472" s="292"/>
    </row>
    <row r="473" spans="1:9" s="106" customFormat="1" ht="18.75">
      <c r="A473" s="124"/>
      <c r="B473" s="202"/>
      <c r="C473" s="10">
        <v>344</v>
      </c>
      <c r="D473" s="11" t="s">
        <v>110</v>
      </c>
      <c r="E473" s="11" t="s">
        <v>101</v>
      </c>
      <c r="F473" s="11" t="s">
        <v>386</v>
      </c>
      <c r="G473" s="11" t="s">
        <v>72</v>
      </c>
      <c r="H473" s="273">
        <f>'приложение № 6'!G431</f>
        <v>77597246.28</v>
      </c>
      <c r="I473" s="292"/>
    </row>
    <row r="474" spans="1:9" s="259" customFormat="1" ht="18.75" hidden="1">
      <c r="A474" s="257"/>
      <c r="B474" s="258"/>
      <c r="C474" s="239">
        <v>344</v>
      </c>
      <c r="D474" s="241" t="s">
        <v>110</v>
      </c>
      <c r="E474" s="241" t="s">
        <v>101</v>
      </c>
      <c r="F474" s="241" t="s">
        <v>386</v>
      </c>
      <c r="G474" s="241" t="s">
        <v>77</v>
      </c>
      <c r="H474" s="276"/>
      <c r="I474" s="295"/>
    </row>
    <row r="475" spans="1:9" s="106" customFormat="1" ht="18.75">
      <c r="A475" s="124"/>
      <c r="B475" s="202"/>
      <c r="C475" s="10">
        <v>344</v>
      </c>
      <c r="D475" s="11" t="s">
        <v>110</v>
      </c>
      <c r="E475" s="11" t="s">
        <v>101</v>
      </c>
      <c r="F475" s="11" t="s">
        <v>78</v>
      </c>
      <c r="G475" s="11" t="s">
        <v>98</v>
      </c>
      <c r="H475" s="273">
        <f>H476</f>
        <v>16697765</v>
      </c>
      <c r="I475" s="292"/>
    </row>
    <row r="476" spans="1:9" s="106" customFormat="1" ht="18.75">
      <c r="A476" s="124"/>
      <c r="B476" s="202"/>
      <c r="C476" s="10">
        <v>344</v>
      </c>
      <c r="D476" s="11" t="s">
        <v>110</v>
      </c>
      <c r="E476" s="11" t="s">
        <v>101</v>
      </c>
      <c r="F476" s="11" t="s">
        <v>78</v>
      </c>
      <c r="G476" s="8" t="s">
        <v>283</v>
      </c>
      <c r="H476" s="277">
        <f>H477</f>
        <v>16697765</v>
      </c>
      <c r="I476" s="292"/>
    </row>
    <row r="477" spans="1:9" s="106" customFormat="1" ht="18.75">
      <c r="A477" s="124"/>
      <c r="B477" s="202"/>
      <c r="C477" s="10">
        <v>344</v>
      </c>
      <c r="D477" s="11" t="s">
        <v>110</v>
      </c>
      <c r="E477" s="11" t="s">
        <v>101</v>
      </c>
      <c r="F477" s="11" t="s">
        <v>78</v>
      </c>
      <c r="G477" s="11" t="s">
        <v>71</v>
      </c>
      <c r="H477" s="273">
        <f>H478</f>
        <v>16697765</v>
      </c>
      <c r="I477" s="292"/>
    </row>
    <row r="478" spans="1:9" s="106" customFormat="1" ht="18.75">
      <c r="A478" s="124"/>
      <c r="B478" s="202"/>
      <c r="C478" s="10">
        <v>344</v>
      </c>
      <c r="D478" s="11" t="s">
        <v>110</v>
      </c>
      <c r="E478" s="11" t="s">
        <v>101</v>
      </c>
      <c r="F478" s="11" t="s">
        <v>78</v>
      </c>
      <c r="G478" s="11" t="s">
        <v>72</v>
      </c>
      <c r="H478" s="273">
        <f>'приложение № 6'!G436</f>
        <v>16697765</v>
      </c>
      <c r="I478" s="292"/>
    </row>
    <row r="479" spans="1:9" s="106" customFormat="1" ht="18.75">
      <c r="A479" s="124"/>
      <c r="B479" s="202"/>
      <c r="C479" s="10">
        <v>344</v>
      </c>
      <c r="D479" s="11" t="s">
        <v>110</v>
      </c>
      <c r="E479" s="11" t="s">
        <v>101</v>
      </c>
      <c r="F479" s="11" t="s">
        <v>361</v>
      </c>
      <c r="G479" s="11" t="s">
        <v>98</v>
      </c>
      <c r="H479" s="273">
        <f>H480</f>
        <v>36773126.480000004</v>
      </c>
      <c r="I479" s="292"/>
    </row>
    <row r="480" spans="1:9" s="106" customFormat="1" ht="18.75">
      <c r="A480" s="124"/>
      <c r="B480" s="202"/>
      <c r="C480" s="10">
        <v>344</v>
      </c>
      <c r="D480" s="11" t="s">
        <v>110</v>
      </c>
      <c r="E480" s="11" t="s">
        <v>101</v>
      </c>
      <c r="F480" s="11" t="s">
        <v>294</v>
      </c>
      <c r="G480" s="11" t="s">
        <v>98</v>
      </c>
      <c r="H480" s="273">
        <f>H481+H485</f>
        <v>36773126.480000004</v>
      </c>
      <c r="I480" s="292"/>
    </row>
    <row r="481" spans="1:9" s="106" customFormat="1" ht="18.75">
      <c r="A481" s="124"/>
      <c r="B481" s="202"/>
      <c r="C481" s="10">
        <v>344</v>
      </c>
      <c r="D481" s="11" t="s">
        <v>110</v>
      </c>
      <c r="E481" s="11" t="s">
        <v>101</v>
      </c>
      <c r="F481" s="11" t="s">
        <v>294</v>
      </c>
      <c r="G481" s="8" t="s">
        <v>283</v>
      </c>
      <c r="H481" s="273">
        <f>H482</f>
        <v>27995392.48</v>
      </c>
      <c r="I481" s="292"/>
    </row>
    <row r="482" spans="1:9" s="106" customFormat="1" ht="18.75">
      <c r="A482" s="124"/>
      <c r="B482" s="202"/>
      <c r="C482" s="10">
        <v>344</v>
      </c>
      <c r="D482" s="11" t="s">
        <v>110</v>
      </c>
      <c r="E482" s="11" t="s">
        <v>101</v>
      </c>
      <c r="F482" s="11" t="s">
        <v>294</v>
      </c>
      <c r="G482" s="11" t="s">
        <v>71</v>
      </c>
      <c r="H482" s="273">
        <f>H483+H484</f>
        <v>27995392.48</v>
      </c>
      <c r="I482" s="292"/>
    </row>
    <row r="483" spans="1:9" s="106" customFormat="1" ht="18.75">
      <c r="A483" s="124"/>
      <c r="B483" s="202"/>
      <c r="C483" s="10">
        <v>344</v>
      </c>
      <c r="D483" s="11" t="s">
        <v>110</v>
      </c>
      <c r="E483" s="11" t="s">
        <v>101</v>
      </c>
      <c r="F483" s="11" t="s">
        <v>294</v>
      </c>
      <c r="G483" s="11" t="s">
        <v>72</v>
      </c>
      <c r="H483" s="273">
        <f>'приложение № 6'!G441</f>
        <v>27995392.48</v>
      </c>
      <c r="I483" s="292"/>
    </row>
    <row r="484" spans="1:9" s="259" customFormat="1" ht="18.75" hidden="1">
      <c r="A484" s="257"/>
      <c r="B484" s="258"/>
      <c r="C484" s="239">
        <v>344</v>
      </c>
      <c r="D484" s="241" t="s">
        <v>110</v>
      </c>
      <c r="E484" s="241" t="s">
        <v>101</v>
      </c>
      <c r="F484" s="241" t="s">
        <v>294</v>
      </c>
      <c r="G484" s="241" t="s">
        <v>77</v>
      </c>
      <c r="H484" s="276"/>
      <c r="I484" s="295"/>
    </row>
    <row r="485" spans="1:9" s="106" customFormat="1" ht="18.75">
      <c r="A485" s="124"/>
      <c r="B485" s="202"/>
      <c r="C485" s="10">
        <v>344</v>
      </c>
      <c r="D485" s="11" t="s">
        <v>110</v>
      </c>
      <c r="E485" s="11" t="s">
        <v>101</v>
      </c>
      <c r="F485" s="11" t="s">
        <v>302</v>
      </c>
      <c r="G485" s="11" t="s">
        <v>98</v>
      </c>
      <c r="H485" s="273">
        <f>H486</f>
        <v>8777734</v>
      </c>
      <c r="I485" s="292"/>
    </row>
    <row r="486" spans="1:9" s="106" customFormat="1" ht="18.75">
      <c r="A486" s="124"/>
      <c r="B486" s="202"/>
      <c r="C486" s="10">
        <v>344</v>
      </c>
      <c r="D486" s="11" t="s">
        <v>110</v>
      </c>
      <c r="E486" s="11" t="s">
        <v>101</v>
      </c>
      <c r="F486" s="11" t="s">
        <v>302</v>
      </c>
      <c r="G486" s="8" t="s">
        <v>283</v>
      </c>
      <c r="H486" s="273">
        <f>H487</f>
        <v>8777734</v>
      </c>
      <c r="I486" s="292"/>
    </row>
    <row r="487" spans="1:9" s="106" customFormat="1" ht="18.75">
      <c r="A487" s="124"/>
      <c r="B487" s="202"/>
      <c r="C487" s="10">
        <v>344</v>
      </c>
      <c r="D487" s="11" t="s">
        <v>110</v>
      </c>
      <c r="E487" s="11" t="s">
        <v>101</v>
      </c>
      <c r="F487" s="11" t="s">
        <v>302</v>
      </c>
      <c r="G487" s="11" t="s">
        <v>71</v>
      </c>
      <c r="H487" s="273">
        <f>H488</f>
        <v>8777734</v>
      </c>
      <c r="I487" s="292"/>
    </row>
    <row r="488" spans="1:9" s="106" customFormat="1" ht="18.75">
      <c r="A488" s="109"/>
      <c r="B488" s="110"/>
      <c r="C488" s="10">
        <v>344</v>
      </c>
      <c r="D488" s="11" t="s">
        <v>110</v>
      </c>
      <c r="E488" s="11" t="s">
        <v>101</v>
      </c>
      <c r="F488" s="11" t="s">
        <v>302</v>
      </c>
      <c r="G488" s="11" t="s">
        <v>72</v>
      </c>
      <c r="H488" s="273">
        <f>'приложение № 6'!G446</f>
        <v>8777734</v>
      </c>
      <c r="I488" s="292"/>
    </row>
    <row r="489" spans="1:9" s="106" customFormat="1" ht="18.75">
      <c r="A489" s="109"/>
      <c r="B489" s="110"/>
      <c r="C489" s="10">
        <v>344</v>
      </c>
      <c r="D489" s="11" t="s">
        <v>110</v>
      </c>
      <c r="E489" s="8" t="s">
        <v>101</v>
      </c>
      <c r="F489" s="11" t="s">
        <v>39</v>
      </c>
      <c r="G489" s="11" t="s">
        <v>98</v>
      </c>
      <c r="H489" s="273">
        <f>H490+H495</f>
        <v>218404400</v>
      </c>
      <c r="I489" s="292"/>
    </row>
    <row r="490" spans="1:9" s="106" customFormat="1" ht="18.75">
      <c r="A490" s="109"/>
      <c r="B490" s="110"/>
      <c r="C490" s="10">
        <v>344</v>
      </c>
      <c r="D490" s="11" t="s">
        <v>110</v>
      </c>
      <c r="E490" s="8" t="s">
        <v>101</v>
      </c>
      <c r="F490" s="11" t="s">
        <v>41</v>
      </c>
      <c r="G490" s="11" t="s">
        <v>98</v>
      </c>
      <c r="H490" s="273">
        <f>H492</f>
        <v>38127500</v>
      </c>
      <c r="I490" s="292"/>
    </row>
    <row r="491" spans="1:9" s="259" customFormat="1" ht="18.75" hidden="1">
      <c r="A491" s="260"/>
      <c r="B491" s="261"/>
      <c r="C491" s="239">
        <v>344</v>
      </c>
      <c r="D491" s="241" t="s">
        <v>110</v>
      </c>
      <c r="E491" s="247" t="s">
        <v>101</v>
      </c>
      <c r="F491" s="241" t="s">
        <v>42</v>
      </c>
      <c r="G491" s="241" t="s">
        <v>98</v>
      </c>
      <c r="H491" s="276"/>
      <c r="I491" s="295"/>
    </row>
    <row r="492" spans="1:9" s="106" customFormat="1" ht="18.75">
      <c r="A492" s="109"/>
      <c r="B492" s="110"/>
      <c r="C492" s="10">
        <v>344</v>
      </c>
      <c r="D492" s="11" t="s">
        <v>110</v>
      </c>
      <c r="E492" s="11" t="s">
        <v>101</v>
      </c>
      <c r="F492" s="11" t="s">
        <v>42</v>
      </c>
      <c r="G492" s="8" t="s">
        <v>283</v>
      </c>
      <c r="H492" s="273">
        <f>H493</f>
        <v>38127500</v>
      </c>
      <c r="I492" s="292"/>
    </row>
    <row r="493" spans="1:9" s="106" customFormat="1" ht="18.75">
      <c r="A493" s="109"/>
      <c r="B493" s="110"/>
      <c r="C493" s="10">
        <v>344</v>
      </c>
      <c r="D493" s="11" t="s">
        <v>110</v>
      </c>
      <c r="E493" s="11" t="s">
        <v>101</v>
      </c>
      <c r="F493" s="11" t="s">
        <v>42</v>
      </c>
      <c r="G493" s="11" t="s">
        <v>71</v>
      </c>
      <c r="H493" s="273">
        <f>H494</f>
        <v>38127500</v>
      </c>
      <c r="I493" s="292"/>
    </row>
    <row r="494" spans="1:9" s="106" customFormat="1" ht="18.75">
      <c r="A494" s="109"/>
      <c r="B494" s="110"/>
      <c r="C494" s="10">
        <v>344</v>
      </c>
      <c r="D494" s="11" t="s">
        <v>110</v>
      </c>
      <c r="E494" s="11" t="s">
        <v>101</v>
      </c>
      <c r="F494" s="11" t="s">
        <v>42</v>
      </c>
      <c r="G494" s="11" t="s">
        <v>72</v>
      </c>
      <c r="H494" s="273">
        <f>'приложение № 6'!G452</f>
        <v>38127500</v>
      </c>
      <c r="I494" s="292"/>
    </row>
    <row r="495" spans="1:9" s="106" customFormat="1" ht="18.75">
      <c r="A495" s="109"/>
      <c r="B495" s="110"/>
      <c r="C495" s="10">
        <v>344</v>
      </c>
      <c r="D495" s="11" t="s">
        <v>110</v>
      </c>
      <c r="E495" s="8" t="s">
        <v>101</v>
      </c>
      <c r="F495" s="11" t="s">
        <v>44</v>
      </c>
      <c r="G495" s="8" t="s">
        <v>98</v>
      </c>
      <c r="H495" s="273">
        <f>H496</f>
        <v>180276900</v>
      </c>
      <c r="I495" s="292"/>
    </row>
    <row r="496" spans="1:9" s="106" customFormat="1" ht="18.75">
      <c r="A496" s="109"/>
      <c r="B496" s="110"/>
      <c r="C496" s="10">
        <v>344</v>
      </c>
      <c r="D496" s="11" t="s">
        <v>110</v>
      </c>
      <c r="E496" s="11" t="s">
        <v>101</v>
      </c>
      <c r="F496" s="11" t="s">
        <v>44</v>
      </c>
      <c r="G496" s="8" t="s">
        <v>283</v>
      </c>
      <c r="H496" s="273">
        <f>H497</f>
        <v>180276900</v>
      </c>
      <c r="I496" s="292"/>
    </row>
    <row r="497" spans="1:9" s="106" customFormat="1" ht="18.75">
      <c r="A497" s="109"/>
      <c r="B497" s="110"/>
      <c r="C497" s="10">
        <v>344</v>
      </c>
      <c r="D497" s="11" t="s">
        <v>110</v>
      </c>
      <c r="E497" s="11" t="s">
        <v>101</v>
      </c>
      <c r="F497" s="11" t="s">
        <v>44</v>
      </c>
      <c r="G497" s="11" t="s">
        <v>71</v>
      </c>
      <c r="H497" s="273">
        <f>H498</f>
        <v>180276900</v>
      </c>
      <c r="I497" s="292"/>
    </row>
    <row r="498" spans="1:9" s="106" customFormat="1" ht="18.75">
      <c r="A498" s="109"/>
      <c r="B498" s="110"/>
      <c r="C498" s="10">
        <v>344</v>
      </c>
      <c r="D498" s="11" t="s">
        <v>110</v>
      </c>
      <c r="E498" s="11" t="s">
        <v>101</v>
      </c>
      <c r="F498" s="11" t="s">
        <v>44</v>
      </c>
      <c r="G498" s="11" t="s">
        <v>72</v>
      </c>
      <c r="H498" s="273">
        <f>'приложение № 6'!G456</f>
        <v>180276900</v>
      </c>
      <c r="I498" s="292"/>
    </row>
    <row r="499" spans="1:9" s="106" customFormat="1" ht="18.75">
      <c r="A499" s="109"/>
      <c r="B499" s="110"/>
      <c r="C499" s="10">
        <v>344</v>
      </c>
      <c r="D499" s="11" t="s">
        <v>110</v>
      </c>
      <c r="E499" s="11" t="s">
        <v>110</v>
      </c>
      <c r="F499" s="11" t="s">
        <v>97</v>
      </c>
      <c r="G499" s="11" t="s">
        <v>98</v>
      </c>
      <c r="H499" s="273">
        <f>H500</f>
        <v>25044884.57</v>
      </c>
      <c r="I499" s="292"/>
    </row>
    <row r="500" spans="1:9" s="106" customFormat="1" ht="18.75">
      <c r="A500" s="109"/>
      <c r="B500" s="110"/>
      <c r="C500" s="10">
        <v>344</v>
      </c>
      <c r="D500" s="11" t="s">
        <v>110</v>
      </c>
      <c r="E500" s="11" t="s">
        <v>110</v>
      </c>
      <c r="F500" s="11" t="s">
        <v>298</v>
      </c>
      <c r="G500" s="11" t="s">
        <v>98</v>
      </c>
      <c r="H500" s="273">
        <f>H501+H506</f>
        <v>25044884.57</v>
      </c>
      <c r="I500" s="292"/>
    </row>
    <row r="501" spans="1:9" s="106" customFormat="1" ht="18.75">
      <c r="A501" s="109"/>
      <c r="B501" s="110"/>
      <c r="C501" s="10">
        <v>344</v>
      </c>
      <c r="D501" s="11" t="s">
        <v>110</v>
      </c>
      <c r="E501" s="11" t="s">
        <v>110</v>
      </c>
      <c r="F501" s="11" t="s">
        <v>298</v>
      </c>
      <c r="G501" s="8" t="s">
        <v>283</v>
      </c>
      <c r="H501" s="273">
        <f>H502+H504</f>
        <v>10814215</v>
      </c>
      <c r="I501" s="292"/>
    </row>
    <row r="502" spans="1:9" s="106" customFormat="1" ht="18.75">
      <c r="A502" s="109"/>
      <c r="B502" s="110"/>
      <c r="C502" s="10">
        <v>344</v>
      </c>
      <c r="D502" s="11" t="s">
        <v>110</v>
      </c>
      <c r="E502" s="11" t="s">
        <v>110</v>
      </c>
      <c r="F502" s="11" t="s">
        <v>298</v>
      </c>
      <c r="G502" s="11" t="s">
        <v>71</v>
      </c>
      <c r="H502" s="273">
        <f>H503</f>
        <v>2784626.6</v>
      </c>
      <c r="I502" s="292"/>
    </row>
    <row r="503" spans="1:9" s="106" customFormat="1" ht="18.75">
      <c r="A503" s="109"/>
      <c r="B503" s="110"/>
      <c r="C503" s="10">
        <v>344</v>
      </c>
      <c r="D503" s="11" t="s">
        <v>110</v>
      </c>
      <c r="E503" s="11" t="s">
        <v>110</v>
      </c>
      <c r="F503" s="11" t="s">
        <v>298</v>
      </c>
      <c r="G503" s="11" t="s">
        <v>72</v>
      </c>
      <c r="H503" s="273">
        <f>'приложение № 6'!G466</f>
        <v>2784626.6</v>
      </c>
      <c r="I503" s="292"/>
    </row>
    <row r="504" spans="1:9" s="106" customFormat="1" ht="18.75">
      <c r="A504" s="109"/>
      <c r="B504" s="110"/>
      <c r="C504" s="10">
        <v>344</v>
      </c>
      <c r="D504" s="11" t="s">
        <v>110</v>
      </c>
      <c r="E504" s="11" t="s">
        <v>110</v>
      </c>
      <c r="F504" s="11" t="s">
        <v>298</v>
      </c>
      <c r="G504" s="11" t="s">
        <v>285</v>
      </c>
      <c r="H504" s="273">
        <f>H505</f>
        <v>8029588.4</v>
      </c>
      <c r="I504" s="292"/>
    </row>
    <row r="505" spans="1:9" s="106" customFormat="1" ht="18.75">
      <c r="A505" s="109"/>
      <c r="B505" s="110"/>
      <c r="C505" s="10">
        <v>344</v>
      </c>
      <c r="D505" s="11" t="s">
        <v>110</v>
      </c>
      <c r="E505" s="11" t="s">
        <v>110</v>
      </c>
      <c r="F505" s="11" t="s">
        <v>298</v>
      </c>
      <c r="G505" s="11" t="s">
        <v>286</v>
      </c>
      <c r="H505" s="273">
        <f>'приложение № 6'!G468</f>
        <v>8029588.4</v>
      </c>
      <c r="I505" s="292"/>
    </row>
    <row r="506" spans="1:9" s="106" customFormat="1" ht="18.75">
      <c r="A506" s="109"/>
      <c r="B506" s="110"/>
      <c r="C506" s="10">
        <v>344</v>
      </c>
      <c r="D506" s="11" t="s">
        <v>110</v>
      </c>
      <c r="E506" s="11" t="s">
        <v>110</v>
      </c>
      <c r="F506" s="11" t="s">
        <v>388</v>
      </c>
      <c r="G506" s="11" t="s">
        <v>98</v>
      </c>
      <c r="H506" s="273">
        <f>H507+H511</f>
        <v>14230669.57</v>
      </c>
      <c r="I506" s="292"/>
    </row>
    <row r="507" spans="1:9" s="106" customFormat="1" ht="18.75">
      <c r="A507" s="109"/>
      <c r="B507" s="110"/>
      <c r="C507" s="10">
        <v>344</v>
      </c>
      <c r="D507" s="11" t="s">
        <v>110</v>
      </c>
      <c r="E507" s="11" t="s">
        <v>110</v>
      </c>
      <c r="F507" s="11" t="s">
        <v>388</v>
      </c>
      <c r="G507" s="8" t="s">
        <v>283</v>
      </c>
      <c r="H507" s="273">
        <f>H508</f>
        <v>11191425.57</v>
      </c>
      <c r="I507" s="292"/>
    </row>
    <row r="508" spans="1:9" s="106" customFormat="1" ht="18.75">
      <c r="A508" s="109"/>
      <c r="B508" s="110"/>
      <c r="C508" s="10">
        <v>344</v>
      </c>
      <c r="D508" s="11" t="s">
        <v>110</v>
      </c>
      <c r="E508" s="11" t="s">
        <v>110</v>
      </c>
      <c r="F508" s="11" t="s">
        <v>388</v>
      </c>
      <c r="G508" s="11" t="s">
        <v>285</v>
      </c>
      <c r="H508" s="273">
        <f>H509+H510</f>
        <v>11191425.57</v>
      </c>
      <c r="I508" s="292"/>
    </row>
    <row r="509" spans="1:9" s="106" customFormat="1" ht="18.75">
      <c r="A509" s="109"/>
      <c r="B509" s="110"/>
      <c r="C509" s="10">
        <v>344</v>
      </c>
      <c r="D509" s="11" t="s">
        <v>110</v>
      </c>
      <c r="E509" s="11" t="s">
        <v>110</v>
      </c>
      <c r="F509" s="11" t="s">
        <v>388</v>
      </c>
      <c r="G509" s="11" t="s">
        <v>286</v>
      </c>
      <c r="H509" s="273">
        <f>'приложение № 6'!G472</f>
        <v>11191425.57</v>
      </c>
      <c r="I509" s="292"/>
    </row>
    <row r="510" spans="1:9" s="259" customFormat="1" ht="18.75" hidden="1">
      <c r="A510" s="260"/>
      <c r="B510" s="261"/>
      <c r="C510" s="239">
        <v>344</v>
      </c>
      <c r="D510" s="241" t="s">
        <v>110</v>
      </c>
      <c r="E510" s="241" t="s">
        <v>110</v>
      </c>
      <c r="F510" s="241" t="s">
        <v>388</v>
      </c>
      <c r="G510" s="241" t="s">
        <v>287</v>
      </c>
      <c r="H510" s="276"/>
      <c r="I510" s="295"/>
    </row>
    <row r="511" spans="1:9" s="106" customFormat="1" ht="18.75">
      <c r="A511" s="109"/>
      <c r="B511" s="110"/>
      <c r="C511" s="10">
        <v>344</v>
      </c>
      <c r="D511" s="11" t="s">
        <v>110</v>
      </c>
      <c r="E511" s="11" t="s">
        <v>110</v>
      </c>
      <c r="F511" s="11" t="s">
        <v>79</v>
      </c>
      <c r="G511" s="11" t="s">
        <v>98</v>
      </c>
      <c r="H511" s="273">
        <f>H512</f>
        <v>3039244</v>
      </c>
      <c r="I511" s="292"/>
    </row>
    <row r="512" spans="1:9" s="106" customFormat="1" ht="18.75">
      <c r="A512" s="109"/>
      <c r="B512" s="110"/>
      <c r="C512" s="10">
        <v>344</v>
      </c>
      <c r="D512" s="11" t="s">
        <v>110</v>
      </c>
      <c r="E512" s="11" t="s">
        <v>110</v>
      </c>
      <c r="F512" s="11" t="s">
        <v>79</v>
      </c>
      <c r="G512" s="11" t="s">
        <v>285</v>
      </c>
      <c r="H512" s="273">
        <f>H513</f>
        <v>3039244</v>
      </c>
      <c r="I512" s="292"/>
    </row>
    <row r="513" spans="1:9" s="106" customFormat="1" ht="18.75">
      <c r="A513" s="109"/>
      <c r="B513" s="110"/>
      <c r="C513" s="10">
        <v>344</v>
      </c>
      <c r="D513" s="11" t="s">
        <v>110</v>
      </c>
      <c r="E513" s="11" t="s">
        <v>110</v>
      </c>
      <c r="F513" s="11" t="s">
        <v>79</v>
      </c>
      <c r="G513" s="11" t="s">
        <v>286</v>
      </c>
      <c r="H513" s="273">
        <f>'приложение № 6'!G476</f>
        <v>3039244</v>
      </c>
      <c r="I513" s="292"/>
    </row>
    <row r="514" spans="1:9" s="106" customFormat="1" ht="18.75">
      <c r="A514" s="109"/>
      <c r="B514" s="110"/>
      <c r="C514" s="10">
        <v>344</v>
      </c>
      <c r="D514" s="11" t="s">
        <v>110</v>
      </c>
      <c r="E514" s="11" t="s">
        <v>122</v>
      </c>
      <c r="F514" s="11" t="s">
        <v>97</v>
      </c>
      <c r="G514" s="11" t="s">
        <v>98</v>
      </c>
      <c r="H514" s="273">
        <f>H515+H527+H536+H543</f>
        <v>48079289.83</v>
      </c>
      <c r="I514" s="292"/>
    </row>
    <row r="515" spans="1:9" s="106" customFormat="1" ht="18.75">
      <c r="A515" s="109"/>
      <c r="B515" s="110"/>
      <c r="C515" s="10">
        <v>344</v>
      </c>
      <c r="D515" s="11" t="s">
        <v>110</v>
      </c>
      <c r="E515" s="11" t="s">
        <v>122</v>
      </c>
      <c r="F515" s="11" t="s">
        <v>171</v>
      </c>
      <c r="G515" s="11" t="s">
        <v>98</v>
      </c>
      <c r="H515" s="273">
        <f>H516</f>
        <v>17645605</v>
      </c>
      <c r="I515" s="292"/>
    </row>
    <row r="516" spans="1:9" s="106" customFormat="1" ht="18.75">
      <c r="A516" s="109"/>
      <c r="B516" s="110"/>
      <c r="C516" s="10">
        <v>344</v>
      </c>
      <c r="D516" s="11" t="s">
        <v>110</v>
      </c>
      <c r="E516" s="11" t="s">
        <v>122</v>
      </c>
      <c r="F516" s="11" t="s">
        <v>108</v>
      </c>
      <c r="G516" s="11" t="s">
        <v>98</v>
      </c>
      <c r="H516" s="273">
        <f>H517+H524</f>
        <v>17645605</v>
      </c>
      <c r="I516" s="292"/>
    </row>
    <row r="517" spans="1:9" s="106" customFormat="1" ht="18.75">
      <c r="A517" s="109"/>
      <c r="B517" s="110"/>
      <c r="C517" s="10">
        <v>344</v>
      </c>
      <c r="D517" s="13" t="s">
        <v>110</v>
      </c>
      <c r="E517" s="13" t="s">
        <v>122</v>
      </c>
      <c r="F517" s="11" t="s">
        <v>368</v>
      </c>
      <c r="G517" s="13" t="s">
        <v>98</v>
      </c>
      <c r="H517" s="273">
        <f>H518+H520+H522</f>
        <v>12742904</v>
      </c>
      <c r="I517" s="292"/>
    </row>
    <row r="518" spans="1:9" s="106" customFormat="1" ht="18.75">
      <c r="A518" s="109"/>
      <c r="B518" s="110"/>
      <c r="C518" s="10">
        <v>344</v>
      </c>
      <c r="D518" s="13" t="s">
        <v>110</v>
      </c>
      <c r="E518" s="13" t="s">
        <v>122</v>
      </c>
      <c r="F518" s="11" t="s">
        <v>368</v>
      </c>
      <c r="G518" s="13" t="s">
        <v>274</v>
      </c>
      <c r="H518" s="273">
        <f>H519</f>
        <v>12538762</v>
      </c>
      <c r="I518" s="292"/>
    </row>
    <row r="519" spans="1:9" s="106" customFormat="1" ht="18.75">
      <c r="A519" s="109"/>
      <c r="B519" s="110"/>
      <c r="C519" s="10">
        <v>344</v>
      </c>
      <c r="D519" s="13" t="s">
        <v>110</v>
      </c>
      <c r="E519" s="13" t="s">
        <v>122</v>
      </c>
      <c r="F519" s="11" t="s">
        <v>368</v>
      </c>
      <c r="G519" s="13" t="s">
        <v>31</v>
      </c>
      <c r="H519" s="273">
        <f>'приложение № 6'!G489</f>
        <v>12538762</v>
      </c>
      <c r="I519" s="292"/>
    </row>
    <row r="520" spans="1:9" s="106" customFormat="1" ht="18.75">
      <c r="A520" s="109"/>
      <c r="B520" s="110"/>
      <c r="C520" s="10">
        <v>344</v>
      </c>
      <c r="D520" s="13" t="s">
        <v>110</v>
      </c>
      <c r="E520" s="13" t="s">
        <v>122</v>
      </c>
      <c r="F520" s="11" t="s">
        <v>368</v>
      </c>
      <c r="G520" s="13" t="s">
        <v>275</v>
      </c>
      <c r="H520" s="273">
        <f>H521</f>
        <v>201939</v>
      </c>
      <c r="I520" s="292"/>
    </row>
    <row r="521" spans="1:9" s="106" customFormat="1" ht="18.75">
      <c r="A521" s="109"/>
      <c r="B521" s="110"/>
      <c r="C521" s="10">
        <v>344</v>
      </c>
      <c r="D521" s="13" t="s">
        <v>110</v>
      </c>
      <c r="E521" s="13" t="s">
        <v>122</v>
      </c>
      <c r="F521" s="11" t="s">
        <v>368</v>
      </c>
      <c r="G521" s="8" t="s">
        <v>28</v>
      </c>
      <c r="H521" s="273">
        <f>'приложение № 6'!G491</f>
        <v>201939</v>
      </c>
      <c r="I521" s="292"/>
    </row>
    <row r="522" spans="1:9" s="106" customFormat="1" ht="18.75">
      <c r="A522" s="109"/>
      <c r="B522" s="110"/>
      <c r="C522" s="10">
        <v>344</v>
      </c>
      <c r="D522" s="13" t="s">
        <v>110</v>
      </c>
      <c r="E522" s="13" t="s">
        <v>122</v>
      </c>
      <c r="F522" s="11" t="s">
        <v>368</v>
      </c>
      <c r="G522" s="13" t="s">
        <v>280</v>
      </c>
      <c r="H522" s="273">
        <f>H523</f>
        <v>2203</v>
      </c>
      <c r="I522" s="292"/>
    </row>
    <row r="523" spans="1:9" s="106" customFormat="1" ht="18.75">
      <c r="A523" s="109"/>
      <c r="B523" s="110"/>
      <c r="C523" s="10">
        <v>344</v>
      </c>
      <c r="D523" s="13" t="s">
        <v>110</v>
      </c>
      <c r="E523" s="13" t="s">
        <v>122</v>
      </c>
      <c r="F523" s="11" t="s">
        <v>368</v>
      </c>
      <c r="G523" s="13" t="s">
        <v>281</v>
      </c>
      <c r="H523" s="273">
        <f>'приложение № 6'!G493</f>
        <v>2203</v>
      </c>
      <c r="I523" s="292"/>
    </row>
    <row r="524" spans="1:9" s="106" customFormat="1" ht="18.75">
      <c r="A524" s="109"/>
      <c r="B524" s="110"/>
      <c r="C524" s="10">
        <v>344</v>
      </c>
      <c r="D524" s="13" t="s">
        <v>110</v>
      </c>
      <c r="E524" s="13" t="s">
        <v>122</v>
      </c>
      <c r="F524" s="11" t="s">
        <v>257</v>
      </c>
      <c r="G524" s="13" t="s">
        <v>98</v>
      </c>
      <c r="H524" s="273">
        <f>H525</f>
        <v>4902701</v>
      </c>
      <c r="I524" s="292"/>
    </row>
    <row r="525" spans="1:9" s="106" customFormat="1" ht="18.75">
      <c r="A525" s="109"/>
      <c r="B525" s="110"/>
      <c r="C525" s="10">
        <v>344</v>
      </c>
      <c r="D525" s="13" t="s">
        <v>110</v>
      </c>
      <c r="E525" s="13" t="s">
        <v>122</v>
      </c>
      <c r="F525" s="11" t="s">
        <v>257</v>
      </c>
      <c r="G525" s="13" t="s">
        <v>274</v>
      </c>
      <c r="H525" s="273">
        <f>H526</f>
        <v>4902701</v>
      </c>
      <c r="I525" s="292"/>
    </row>
    <row r="526" spans="1:9" s="106" customFormat="1" ht="18.75">
      <c r="A526" s="109"/>
      <c r="B526" s="110"/>
      <c r="C526" s="10">
        <v>344</v>
      </c>
      <c r="D526" s="13" t="s">
        <v>110</v>
      </c>
      <c r="E526" s="13" t="s">
        <v>122</v>
      </c>
      <c r="F526" s="11" t="s">
        <v>257</v>
      </c>
      <c r="G526" s="13" t="s">
        <v>31</v>
      </c>
      <c r="H526" s="273">
        <f>'приложение № 6'!G496</f>
        <v>4902701</v>
      </c>
      <c r="I526" s="292"/>
    </row>
    <row r="527" spans="1:9" s="106" customFormat="1" ht="18.75">
      <c r="A527" s="109"/>
      <c r="B527" s="110"/>
      <c r="C527" s="10">
        <v>344</v>
      </c>
      <c r="D527" s="11" t="s">
        <v>110</v>
      </c>
      <c r="E527" s="11" t="s">
        <v>122</v>
      </c>
      <c r="F527" s="11" t="s">
        <v>389</v>
      </c>
      <c r="G527" s="11" t="s">
        <v>98</v>
      </c>
      <c r="H527" s="273">
        <f>H528</f>
        <v>28150346.83</v>
      </c>
      <c r="I527" s="292"/>
    </row>
    <row r="528" spans="1:9" s="106" customFormat="1" ht="18.75">
      <c r="A528" s="109"/>
      <c r="B528" s="110"/>
      <c r="C528" s="10">
        <v>344</v>
      </c>
      <c r="D528" s="11" t="s">
        <v>110</v>
      </c>
      <c r="E528" s="11" t="s">
        <v>122</v>
      </c>
      <c r="F528" s="11" t="s">
        <v>390</v>
      </c>
      <c r="G528" s="11" t="s">
        <v>98</v>
      </c>
      <c r="H528" s="273">
        <f>H529+H532</f>
        <v>28150346.83</v>
      </c>
      <c r="I528" s="292"/>
    </row>
    <row r="529" spans="1:9" s="106" customFormat="1" ht="18.75">
      <c r="A529" s="109"/>
      <c r="B529" s="110"/>
      <c r="C529" s="10">
        <v>344</v>
      </c>
      <c r="D529" s="11" t="s">
        <v>110</v>
      </c>
      <c r="E529" s="11" t="s">
        <v>122</v>
      </c>
      <c r="F529" s="11" t="s">
        <v>390</v>
      </c>
      <c r="G529" s="8" t="s">
        <v>283</v>
      </c>
      <c r="H529" s="273">
        <f>H530</f>
        <v>21895236.83</v>
      </c>
      <c r="I529" s="292"/>
    </row>
    <row r="530" spans="1:9" s="106" customFormat="1" ht="18.75">
      <c r="A530" s="109"/>
      <c r="B530" s="110"/>
      <c r="C530" s="10">
        <v>344</v>
      </c>
      <c r="D530" s="11" t="s">
        <v>110</v>
      </c>
      <c r="E530" s="11" t="s">
        <v>122</v>
      </c>
      <c r="F530" s="11" t="s">
        <v>390</v>
      </c>
      <c r="G530" s="11" t="s">
        <v>71</v>
      </c>
      <c r="H530" s="273">
        <f>H531</f>
        <v>21895236.83</v>
      </c>
      <c r="I530" s="292"/>
    </row>
    <row r="531" spans="1:9" s="106" customFormat="1" ht="18.75">
      <c r="A531" s="109"/>
      <c r="B531" s="110"/>
      <c r="C531" s="10">
        <v>344</v>
      </c>
      <c r="D531" s="11" t="s">
        <v>110</v>
      </c>
      <c r="E531" s="11" t="s">
        <v>122</v>
      </c>
      <c r="F531" s="11" t="s">
        <v>390</v>
      </c>
      <c r="G531" s="11" t="s">
        <v>72</v>
      </c>
      <c r="H531" s="273">
        <f>'приложение № 6'!G501</f>
        <v>21895236.83</v>
      </c>
      <c r="I531" s="292"/>
    </row>
    <row r="532" spans="1:9" s="106" customFormat="1" ht="18.75">
      <c r="A532" s="109"/>
      <c r="B532" s="110"/>
      <c r="C532" s="10">
        <v>344</v>
      </c>
      <c r="D532" s="11" t="s">
        <v>110</v>
      </c>
      <c r="E532" s="11" t="s">
        <v>122</v>
      </c>
      <c r="F532" s="11" t="s">
        <v>80</v>
      </c>
      <c r="G532" s="11" t="s">
        <v>98</v>
      </c>
      <c r="H532" s="273">
        <f>H533</f>
        <v>6255110</v>
      </c>
      <c r="I532" s="292"/>
    </row>
    <row r="533" spans="1:9" s="106" customFormat="1" ht="18.75">
      <c r="A533" s="109"/>
      <c r="B533" s="110"/>
      <c r="C533" s="10">
        <v>344</v>
      </c>
      <c r="D533" s="11" t="s">
        <v>110</v>
      </c>
      <c r="E533" s="11" t="s">
        <v>122</v>
      </c>
      <c r="F533" s="11" t="s">
        <v>80</v>
      </c>
      <c r="G533" s="8" t="s">
        <v>283</v>
      </c>
      <c r="H533" s="273">
        <f>H534</f>
        <v>6255110</v>
      </c>
      <c r="I533" s="292"/>
    </row>
    <row r="534" spans="1:9" s="106" customFormat="1" ht="18.75">
      <c r="A534" s="109"/>
      <c r="B534" s="110"/>
      <c r="C534" s="10">
        <v>344</v>
      </c>
      <c r="D534" s="11" t="s">
        <v>110</v>
      </c>
      <c r="E534" s="11" t="s">
        <v>122</v>
      </c>
      <c r="F534" s="11" t="s">
        <v>80</v>
      </c>
      <c r="G534" s="11" t="s">
        <v>71</v>
      </c>
      <c r="H534" s="273">
        <f>H535</f>
        <v>6255110</v>
      </c>
      <c r="I534" s="292"/>
    </row>
    <row r="535" spans="1:9" s="106" customFormat="1" ht="18.75">
      <c r="A535" s="109"/>
      <c r="B535" s="110"/>
      <c r="C535" s="10">
        <v>344</v>
      </c>
      <c r="D535" s="11" t="s">
        <v>110</v>
      </c>
      <c r="E535" s="11" t="s">
        <v>122</v>
      </c>
      <c r="F535" s="11" t="s">
        <v>80</v>
      </c>
      <c r="G535" s="11" t="s">
        <v>72</v>
      </c>
      <c r="H535" s="273">
        <f>'приложение № 6'!G505</f>
        <v>6255110</v>
      </c>
      <c r="I535" s="292"/>
    </row>
    <row r="536" spans="1:9" s="106" customFormat="1" ht="18.75">
      <c r="A536" s="109"/>
      <c r="B536" s="110"/>
      <c r="C536" s="10">
        <v>344</v>
      </c>
      <c r="D536" s="11" t="s">
        <v>110</v>
      </c>
      <c r="E536" s="11" t="s">
        <v>122</v>
      </c>
      <c r="F536" s="11" t="s">
        <v>17</v>
      </c>
      <c r="G536" s="13" t="s">
        <v>98</v>
      </c>
      <c r="H536" s="273">
        <f>H537+H540</f>
        <v>67652</v>
      </c>
      <c r="I536" s="292"/>
    </row>
    <row r="537" spans="1:9" s="106" customFormat="1" ht="18.75">
      <c r="A537" s="109"/>
      <c r="B537" s="110"/>
      <c r="C537" s="10">
        <v>344</v>
      </c>
      <c r="D537" s="11" t="s">
        <v>110</v>
      </c>
      <c r="E537" s="11" t="s">
        <v>122</v>
      </c>
      <c r="F537" s="11" t="s">
        <v>18</v>
      </c>
      <c r="G537" s="13" t="s">
        <v>98</v>
      </c>
      <c r="H537" s="273">
        <f>H538</f>
        <v>23880</v>
      </c>
      <c r="I537" s="292"/>
    </row>
    <row r="538" spans="1:9" s="106" customFormat="1" ht="18.75">
      <c r="A538" s="109"/>
      <c r="B538" s="110"/>
      <c r="C538" s="10">
        <v>344</v>
      </c>
      <c r="D538" s="11" t="s">
        <v>110</v>
      </c>
      <c r="E538" s="11" t="s">
        <v>122</v>
      </c>
      <c r="F538" s="11" t="s">
        <v>18</v>
      </c>
      <c r="G538" s="13" t="s">
        <v>274</v>
      </c>
      <c r="H538" s="273">
        <f>H539</f>
        <v>23880</v>
      </c>
      <c r="I538" s="292"/>
    </row>
    <row r="539" spans="1:9" s="106" customFormat="1" ht="18.75">
      <c r="A539" s="109"/>
      <c r="B539" s="110"/>
      <c r="C539" s="10">
        <v>344</v>
      </c>
      <c r="D539" s="11" t="s">
        <v>110</v>
      </c>
      <c r="E539" s="11" t="s">
        <v>122</v>
      </c>
      <c r="F539" s="11" t="s">
        <v>18</v>
      </c>
      <c r="G539" s="13" t="s">
        <v>31</v>
      </c>
      <c r="H539" s="273">
        <f>'приложение № 6'!G522</f>
        <v>23880</v>
      </c>
      <c r="I539" s="292"/>
    </row>
    <row r="540" spans="1:9" s="106" customFormat="1" ht="18.75">
      <c r="A540" s="109"/>
      <c r="B540" s="110"/>
      <c r="C540" s="10">
        <v>344</v>
      </c>
      <c r="D540" s="11" t="s">
        <v>110</v>
      </c>
      <c r="E540" s="11" t="s">
        <v>122</v>
      </c>
      <c r="F540" s="11" t="s">
        <v>19</v>
      </c>
      <c r="G540" s="13" t="s">
        <v>98</v>
      </c>
      <c r="H540" s="273">
        <f>H541</f>
        <v>43772</v>
      </c>
      <c r="I540" s="292"/>
    </row>
    <row r="541" spans="1:9" s="106" customFormat="1" ht="18.75">
      <c r="A541" s="109"/>
      <c r="B541" s="110"/>
      <c r="C541" s="10">
        <v>344</v>
      </c>
      <c r="D541" s="11" t="s">
        <v>110</v>
      </c>
      <c r="E541" s="11" t="s">
        <v>122</v>
      </c>
      <c r="F541" s="11" t="s">
        <v>19</v>
      </c>
      <c r="G541" s="13" t="s">
        <v>275</v>
      </c>
      <c r="H541" s="273">
        <f>H542</f>
        <v>43772</v>
      </c>
      <c r="I541" s="292"/>
    </row>
    <row r="542" spans="1:9" s="106" customFormat="1" ht="18.75">
      <c r="A542" s="109"/>
      <c r="B542" s="110"/>
      <c r="C542" s="10">
        <v>344</v>
      </c>
      <c r="D542" s="11" t="s">
        <v>110</v>
      </c>
      <c r="E542" s="11" t="s">
        <v>122</v>
      </c>
      <c r="F542" s="11" t="s">
        <v>19</v>
      </c>
      <c r="G542" s="8" t="s">
        <v>28</v>
      </c>
      <c r="H542" s="273">
        <f>'приложение № 6'!G525</f>
        <v>43772</v>
      </c>
      <c r="I542" s="292"/>
    </row>
    <row r="543" spans="1:9" s="106" customFormat="1" ht="18.75">
      <c r="A543" s="109"/>
      <c r="B543" s="110"/>
      <c r="C543" s="10">
        <v>344</v>
      </c>
      <c r="D543" s="11" t="s">
        <v>110</v>
      </c>
      <c r="E543" s="11" t="s">
        <v>122</v>
      </c>
      <c r="F543" s="11" t="s">
        <v>465</v>
      </c>
      <c r="G543" s="8" t="s">
        <v>98</v>
      </c>
      <c r="H543" s="273">
        <f>H544</f>
        <v>2215686</v>
      </c>
      <c r="I543" s="292"/>
    </row>
    <row r="544" spans="1:9" s="106" customFormat="1" ht="18.75">
      <c r="A544" s="109"/>
      <c r="B544" s="110"/>
      <c r="C544" s="10">
        <v>344</v>
      </c>
      <c r="D544" s="11" t="s">
        <v>110</v>
      </c>
      <c r="E544" s="11" t="s">
        <v>122</v>
      </c>
      <c r="F544" s="11" t="s">
        <v>465</v>
      </c>
      <c r="G544" s="8" t="s">
        <v>283</v>
      </c>
      <c r="H544" s="273">
        <f>H545</f>
        <v>2215686</v>
      </c>
      <c r="I544" s="292"/>
    </row>
    <row r="545" spans="1:9" s="106" customFormat="1" ht="18.75">
      <c r="A545" s="109"/>
      <c r="B545" s="110"/>
      <c r="C545" s="10">
        <v>344</v>
      </c>
      <c r="D545" s="11" t="s">
        <v>110</v>
      </c>
      <c r="E545" s="11" t="s">
        <v>122</v>
      </c>
      <c r="F545" s="11" t="s">
        <v>465</v>
      </c>
      <c r="G545" s="11" t="s">
        <v>71</v>
      </c>
      <c r="H545" s="273">
        <f>H546</f>
        <v>2215686</v>
      </c>
      <c r="I545" s="292"/>
    </row>
    <row r="546" spans="1:9" s="106" customFormat="1" ht="18.75">
      <c r="A546" s="109"/>
      <c r="B546" s="110"/>
      <c r="C546" s="10">
        <v>344</v>
      </c>
      <c r="D546" s="11" t="s">
        <v>110</v>
      </c>
      <c r="E546" s="11" t="s">
        <v>122</v>
      </c>
      <c r="F546" s="11" t="s">
        <v>465</v>
      </c>
      <c r="G546" s="11" t="s">
        <v>72</v>
      </c>
      <c r="H546" s="273">
        <f>'приложение № 6'!G529</f>
        <v>2215686</v>
      </c>
      <c r="I546" s="292"/>
    </row>
    <row r="547" spans="1:9" s="106" customFormat="1" ht="18.75">
      <c r="A547" s="109"/>
      <c r="B547" s="110"/>
      <c r="C547" s="10">
        <v>344</v>
      </c>
      <c r="D547" s="13" t="s">
        <v>123</v>
      </c>
      <c r="E547" s="13" t="s">
        <v>96</v>
      </c>
      <c r="F547" s="13" t="s">
        <v>97</v>
      </c>
      <c r="G547" s="13" t="s">
        <v>98</v>
      </c>
      <c r="H547" s="273">
        <f>H548</f>
        <v>13154700</v>
      </c>
      <c r="I547" s="292"/>
    </row>
    <row r="548" spans="1:9" s="106" customFormat="1" ht="18.75">
      <c r="A548" s="109"/>
      <c r="B548" s="110"/>
      <c r="C548" s="10">
        <v>344</v>
      </c>
      <c r="D548" s="11">
        <v>10</v>
      </c>
      <c r="E548" s="11" t="s">
        <v>106</v>
      </c>
      <c r="F548" s="11" t="s">
        <v>97</v>
      </c>
      <c r="G548" s="11" t="s">
        <v>98</v>
      </c>
      <c r="H548" s="273">
        <f>H549+H555</f>
        <v>13154700</v>
      </c>
      <c r="I548" s="292"/>
    </row>
    <row r="549" spans="1:9" s="106" customFormat="1" ht="18.75">
      <c r="A549" s="109"/>
      <c r="B549" s="110"/>
      <c r="C549" s="10">
        <v>344</v>
      </c>
      <c r="D549" s="11">
        <v>10</v>
      </c>
      <c r="E549" s="11" t="s">
        <v>106</v>
      </c>
      <c r="F549" s="11" t="s">
        <v>45</v>
      </c>
      <c r="G549" s="11" t="s">
        <v>98</v>
      </c>
      <c r="H549" s="273">
        <f>H550</f>
        <v>2514300</v>
      </c>
      <c r="I549" s="292"/>
    </row>
    <row r="550" spans="1:9" s="106" customFormat="1" ht="18.75">
      <c r="A550" s="109"/>
      <c r="B550" s="110"/>
      <c r="C550" s="10">
        <v>344</v>
      </c>
      <c r="D550" s="11">
        <v>10</v>
      </c>
      <c r="E550" s="11" t="s">
        <v>106</v>
      </c>
      <c r="F550" s="11" t="s">
        <v>46</v>
      </c>
      <c r="G550" s="11" t="s">
        <v>98</v>
      </c>
      <c r="H550" s="273">
        <f>H551</f>
        <v>2514300</v>
      </c>
      <c r="I550" s="292"/>
    </row>
    <row r="551" spans="1:9" s="106" customFormat="1" ht="18.75">
      <c r="A551" s="109"/>
      <c r="B551" s="110"/>
      <c r="C551" s="10">
        <v>344</v>
      </c>
      <c r="D551" s="11">
        <v>10</v>
      </c>
      <c r="E551" s="11" t="s">
        <v>106</v>
      </c>
      <c r="F551" s="11" t="s">
        <v>48</v>
      </c>
      <c r="G551" s="11" t="s">
        <v>98</v>
      </c>
      <c r="H551" s="273">
        <f>H552</f>
        <v>2514300</v>
      </c>
      <c r="I551" s="292"/>
    </row>
    <row r="552" spans="1:9" s="106" customFormat="1" ht="18.75">
      <c r="A552" s="109"/>
      <c r="B552" s="110"/>
      <c r="C552" s="10">
        <v>344</v>
      </c>
      <c r="D552" s="11">
        <v>10</v>
      </c>
      <c r="E552" s="11" t="s">
        <v>106</v>
      </c>
      <c r="F552" s="11" t="s">
        <v>48</v>
      </c>
      <c r="G552" s="8" t="s">
        <v>283</v>
      </c>
      <c r="H552" s="273">
        <f>H553</f>
        <v>2514300</v>
      </c>
      <c r="I552" s="292"/>
    </row>
    <row r="553" spans="1:9" s="106" customFormat="1" ht="18.75">
      <c r="A553" s="109"/>
      <c r="B553" s="110"/>
      <c r="C553" s="10">
        <v>344</v>
      </c>
      <c r="D553" s="11">
        <v>10</v>
      </c>
      <c r="E553" s="11" t="s">
        <v>106</v>
      </c>
      <c r="F553" s="11" t="s">
        <v>48</v>
      </c>
      <c r="G553" s="11" t="s">
        <v>71</v>
      </c>
      <c r="H553" s="273">
        <f>H554</f>
        <v>2514300</v>
      </c>
      <c r="I553" s="292"/>
    </row>
    <row r="554" spans="1:9" s="106" customFormat="1" ht="18.75">
      <c r="A554" s="109"/>
      <c r="B554" s="110"/>
      <c r="C554" s="10">
        <v>344</v>
      </c>
      <c r="D554" s="11">
        <v>10</v>
      </c>
      <c r="E554" s="11" t="s">
        <v>106</v>
      </c>
      <c r="F554" s="11" t="s">
        <v>48</v>
      </c>
      <c r="G554" s="11" t="s">
        <v>77</v>
      </c>
      <c r="H554" s="273">
        <f>'приложение № 6'!G537</f>
        <v>2514300</v>
      </c>
      <c r="I554" s="292"/>
    </row>
    <row r="555" spans="1:9" s="106" customFormat="1" ht="18.75">
      <c r="A555" s="109"/>
      <c r="B555" s="110"/>
      <c r="C555" s="10">
        <v>344</v>
      </c>
      <c r="D555" s="11">
        <v>10</v>
      </c>
      <c r="E555" s="11" t="s">
        <v>106</v>
      </c>
      <c r="F555" s="11" t="s">
        <v>49</v>
      </c>
      <c r="G555" s="11" t="s">
        <v>98</v>
      </c>
      <c r="H555" s="273">
        <f>H556</f>
        <v>10640400</v>
      </c>
      <c r="I555" s="292"/>
    </row>
    <row r="556" spans="1:9" s="106" customFormat="1" ht="18.75">
      <c r="A556" s="109"/>
      <c r="B556" s="110"/>
      <c r="C556" s="10">
        <v>344</v>
      </c>
      <c r="D556" s="11">
        <v>10</v>
      </c>
      <c r="E556" s="11" t="s">
        <v>106</v>
      </c>
      <c r="F556" s="11" t="s">
        <v>47</v>
      </c>
      <c r="G556" s="11" t="s">
        <v>98</v>
      </c>
      <c r="H556" s="273">
        <f>H557</f>
        <v>10640400</v>
      </c>
      <c r="I556" s="292"/>
    </row>
    <row r="557" spans="1:9" s="106" customFormat="1" ht="18.75">
      <c r="A557" s="109"/>
      <c r="B557" s="110"/>
      <c r="C557" s="10">
        <v>344</v>
      </c>
      <c r="D557" s="11">
        <v>10</v>
      </c>
      <c r="E557" s="11" t="s">
        <v>106</v>
      </c>
      <c r="F557" s="11" t="s">
        <v>51</v>
      </c>
      <c r="G557" s="11" t="s">
        <v>98</v>
      </c>
      <c r="H557" s="273">
        <f>H558</f>
        <v>10640400</v>
      </c>
      <c r="I557" s="292"/>
    </row>
    <row r="558" spans="1:9" s="106" customFormat="1" ht="18.75">
      <c r="A558" s="109"/>
      <c r="B558" s="110"/>
      <c r="C558" s="10">
        <v>344</v>
      </c>
      <c r="D558" s="11">
        <v>10</v>
      </c>
      <c r="E558" s="11" t="s">
        <v>106</v>
      </c>
      <c r="F558" s="11" t="s">
        <v>51</v>
      </c>
      <c r="G558" s="8" t="s">
        <v>283</v>
      </c>
      <c r="H558" s="273">
        <f>H559+H561</f>
        <v>10640400</v>
      </c>
      <c r="I558" s="292"/>
    </row>
    <row r="559" spans="1:9" s="106" customFormat="1" ht="18.75">
      <c r="A559" s="109"/>
      <c r="B559" s="110"/>
      <c r="C559" s="10">
        <v>344</v>
      </c>
      <c r="D559" s="11">
        <v>10</v>
      </c>
      <c r="E559" s="11" t="s">
        <v>106</v>
      </c>
      <c r="F559" s="11" t="s">
        <v>51</v>
      </c>
      <c r="G559" s="11" t="s">
        <v>71</v>
      </c>
      <c r="H559" s="273">
        <f>H560</f>
        <v>7214219</v>
      </c>
      <c r="I559" s="292"/>
    </row>
    <row r="560" spans="1:9" s="106" customFormat="1" ht="18.75">
      <c r="A560" s="109"/>
      <c r="B560" s="110"/>
      <c r="C560" s="10">
        <v>344</v>
      </c>
      <c r="D560" s="11">
        <v>10</v>
      </c>
      <c r="E560" s="11" t="s">
        <v>106</v>
      </c>
      <c r="F560" s="11" t="s">
        <v>51</v>
      </c>
      <c r="G560" s="11" t="s">
        <v>77</v>
      </c>
      <c r="H560" s="273">
        <f>'приложение № 6'!G543</f>
        <v>7214219</v>
      </c>
      <c r="I560" s="292"/>
    </row>
    <row r="561" spans="1:9" s="106" customFormat="1" ht="18.75">
      <c r="A561" s="109"/>
      <c r="B561" s="110"/>
      <c r="C561" s="10">
        <v>344</v>
      </c>
      <c r="D561" s="11">
        <v>10</v>
      </c>
      <c r="E561" s="11" t="s">
        <v>106</v>
      </c>
      <c r="F561" s="11" t="s">
        <v>51</v>
      </c>
      <c r="G561" s="11" t="s">
        <v>285</v>
      </c>
      <c r="H561" s="273">
        <f>H562</f>
        <v>3426181</v>
      </c>
      <c r="I561" s="292"/>
    </row>
    <row r="562" spans="1:9" s="106" customFormat="1" ht="18.75">
      <c r="A562" s="109"/>
      <c r="B562" s="110"/>
      <c r="C562" s="10">
        <v>344</v>
      </c>
      <c r="D562" s="11">
        <v>10</v>
      </c>
      <c r="E562" s="11" t="s">
        <v>106</v>
      </c>
      <c r="F562" s="11" t="s">
        <v>51</v>
      </c>
      <c r="G562" s="11" t="s">
        <v>287</v>
      </c>
      <c r="H562" s="273">
        <f>'приложение № 6'!G545</f>
        <v>3426181</v>
      </c>
      <c r="I562" s="292"/>
    </row>
    <row r="563" spans="1:13" s="113" customFormat="1" ht="112.5">
      <c r="A563" s="107" t="s">
        <v>0</v>
      </c>
      <c r="B563" s="115" t="s">
        <v>324</v>
      </c>
      <c r="C563" s="116" t="s">
        <v>412</v>
      </c>
      <c r="D563" s="54" t="s">
        <v>96</v>
      </c>
      <c r="E563" s="54" t="s">
        <v>96</v>
      </c>
      <c r="F563" s="54" t="s">
        <v>97</v>
      </c>
      <c r="G563" s="54" t="s">
        <v>98</v>
      </c>
      <c r="H563" s="275">
        <f>H564+H608+H615+H628</f>
        <v>84745542</v>
      </c>
      <c r="I563" s="292">
        <v>89934225</v>
      </c>
      <c r="J563" s="136"/>
      <c r="M563" s="203"/>
    </row>
    <row r="564" spans="1:10" s="112" customFormat="1" ht="18.75">
      <c r="A564" s="124"/>
      <c r="B564" s="202"/>
      <c r="C564" s="10">
        <v>345</v>
      </c>
      <c r="D564" s="11" t="s">
        <v>89</v>
      </c>
      <c r="E564" s="11" t="s">
        <v>96</v>
      </c>
      <c r="F564" s="11" t="s">
        <v>97</v>
      </c>
      <c r="G564" s="11" t="s">
        <v>98</v>
      </c>
      <c r="H564" s="273">
        <f>H565+H592</f>
        <v>81419242</v>
      </c>
      <c r="I564" s="293"/>
      <c r="J564" s="140"/>
    </row>
    <row r="565" spans="1:9" s="112" customFormat="1" ht="18.75">
      <c r="A565" s="124"/>
      <c r="B565" s="202"/>
      <c r="C565" s="7">
        <v>345</v>
      </c>
      <c r="D565" s="13" t="s">
        <v>89</v>
      </c>
      <c r="E565" s="13" t="s">
        <v>106</v>
      </c>
      <c r="F565" s="13" t="s">
        <v>97</v>
      </c>
      <c r="G565" s="13" t="s">
        <v>98</v>
      </c>
      <c r="H565" s="273">
        <f>H566+H583</f>
        <v>80617742</v>
      </c>
      <c r="I565" s="293"/>
    </row>
    <row r="566" spans="1:13" s="112" customFormat="1" ht="18.75">
      <c r="A566" s="124"/>
      <c r="B566" s="202"/>
      <c r="C566" s="7">
        <v>345</v>
      </c>
      <c r="D566" s="13" t="s">
        <v>89</v>
      </c>
      <c r="E566" s="13" t="s">
        <v>106</v>
      </c>
      <c r="F566" s="13" t="s">
        <v>171</v>
      </c>
      <c r="G566" s="13" t="s">
        <v>98</v>
      </c>
      <c r="H566" s="273">
        <f>H567+H580</f>
        <v>79670018</v>
      </c>
      <c r="I566" s="293"/>
      <c r="M566" s="204"/>
    </row>
    <row r="567" spans="1:9" s="112" customFormat="1" ht="18.75">
      <c r="A567" s="124"/>
      <c r="B567" s="202"/>
      <c r="C567" s="7">
        <v>345</v>
      </c>
      <c r="D567" s="13" t="s">
        <v>89</v>
      </c>
      <c r="E567" s="13" t="s">
        <v>106</v>
      </c>
      <c r="F567" s="13" t="s">
        <v>108</v>
      </c>
      <c r="G567" s="13" t="s">
        <v>98</v>
      </c>
      <c r="H567" s="273">
        <f>H568+H575</f>
        <v>77250816</v>
      </c>
      <c r="I567" s="293"/>
    </row>
    <row r="568" spans="1:9" s="112" customFormat="1" ht="18.75">
      <c r="A568" s="124"/>
      <c r="B568" s="202"/>
      <c r="C568" s="7">
        <v>345</v>
      </c>
      <c r="D568" s="13" t="s">
        <v>89</v>
      </c>
      <c r="E568" s="13" t="s">
        <v>106</v>
      </c>
      <c r="F568" s="11" t="s">
        <v>368</v>
      </c>
      <c r="G568" s="13" t="s">
        <v>98</v>
      </c>
      <c r="H568" s="273">
        <f>H569+H571+H573</f>
        <v>59164523</v>
      </c>
      <c r="I568" s="293"/>
    </row>
    <row r="569" spans="1:9" s="112" customFormat="1" ht="18.75">
      <c r="A569" s="124"/>
      <c r="B569" s="202"/>
      <c r="C569" s="7">
        <v>345</v>
      </c>
      <c r="D569" s="13" t="s">
        <v>89</v>
      </c>
      <c r="E569" s="13" t="s">
        <v>106</v>
      </c>
      <c r="F569" s="11" t="s">
        <v>368</v>
      </c>
      <c r="G569" s="13" t="s">
        <v>274</v>
      </c>
      <c r="H569" s="273">
        <f>H570</f>
        <v>48255477</v>
      </c>
      <c r="I569" s="293"/>
    </row>
    <row r="570" spans="1:9" s="112" customFormat="1" ht="18.75">
      <c r="A570" s="124"/>
      <c r="B570" s="202"/>
      <c r="C570" s="7">
        <v>345</v>
      </c>
      <c r="D570" s="13" t="s">
        <v>89</v>
      </c>
      <c r="E570" s="13" t="s">
        <v>106</v>
      </c>
      <c r="F570" s="11" t="s">
        <v>368</v>
      </c>
      <c r="G570" s="13" t="s">
        <v>31</v>
      </c>
      <c r="H570" s="273">
        <f>'приложение № 6'!G553</f>
        <v>48255477</v>
      </c>
      <c r="I570" s="293"/>
    </row>
    <row r="571" spans="1:9" s="112" customFormat="1" ht="18.75">
      <c r="A571" s="124"/>
      <c r="B571" s="202"/>
      <c r="C571" s="7">
        <v>345</v>
      </c>
      <c r="D571" s="13" t="s">
        <v>89</v>
      </c>
      <c r="E571" s="13" t="s">
        <v>106</v>
      </c>
      <c r="F571" s="11" t="s">
        <v>368</v>
      </c>
      <c r="G571" s="13" t="s">
        <v>275</v>
      </c>
      <c r="H571" s="273">
        <f>H572</f>
        <v>9680246</v>
      </c>
      <c r="I571" s="293"/>
    </row>
    <row r="572" spans="1:9" s="112" customFormat="1" ht="18.75">
      <c r="A572" s="124"/>
      <c r="B572" s="202"/>
      <c r="C572" s="7">
        <v>345</v>
      </c>
      <c r="D572" s="13" t="s">
        <v>89</v>
      </c>
      <c r="E572" s="13" t="s">
        <v>106</v>
      </c>
      <c r="F572" s="11" t="s">
        <v>368</v>
      </c>
      <c r="G572" s="8" t="s">
        <v>28</v>
      </c>
      <c r="H572" s="273">
        <f>'приложение № 6'!G555</f>
        <v>9680246</v>
      </c>
      <c r="I572" s="293"/>
    </row>
    <row r="573" spans="1:9" s="112" customFormat="1" ht="18.75">
      <c r="A573" s="124"/>
      <c r="B573" s="202"/>
      <c r="C573" s="7">
        <v>345</v>
      </c>
      <c r="D573" s="13" t="s">
        <v>89</v>
      </c>
      <c r="E573" s="13" t="s">
        <v>106</v>
      </c>
      <c r="F573" s="11" t="s">
        <v>368</v>
      </c>
      <c r="G573" s="13" t="s">
        <v>280</v>
      </c>
      <c r="H573" s="273">
        <f>H574</f>
        <v>1228800</v>
      </c>
      <c r="I573" s="293"/>
    </row>
    <row r="574" spans="1:9" s="112" customFormat="1" ht="18.75">
      <c r="A574" s="124"/>
      <c r="B574" s="202"/>
      <c r="C574" s="7">
        <v>345</v>
      </c>
      <c r="D574" s="13" t="s">
        <v>89</v>
      </c>
      <c r="E574" s="13" t="s">
        <v>106</v>
      </c>
      <c r="F574" s="11" t="s">
        <v>368</v>
      </c>
      <c r="G574" s="13" t="s">
        <v>281</v>
      </c>
      <c r="H574" s="273">
        <f>'приложение № 6'!G557</f>
        <v>1228800</v>
      </c>
      <c r="I574" s="293"/>
    </row>
    <row r="575" spans="1:9" s="112" customFormat="1" ht="18.75">
      <c r="A575" s="124"/>
      <c r="B575" s="202"/>
      <c r="C575" s="7">
        <v>345</v>
      </c>
      <c r="D575" s="13" t="s">
        <v>89</v>
      </c>
      <c r="E575" s="13" t="s">
        <v>106</v>
      </c>
      <c r="F575" s="11" t="s">
        <v>257</v>
      </c>
      <c r="G575" s="13" t="s">
        <v>98</v>
      </c>
      <c r="H575" s="273">
        <f>H576+H578</f>
        <v>18086293</v>
      </c>
      <c r="I575" s="293"/>
    </row>
    <row r="576" spans="1:9" s="112" customFormat="1" ht="18.75">
      <c r="A576" s="124"/>
      <c r="B576" s="202"/>
      <c r="C576" s="7">
        <v>345</v>
      </c>
      <c r="D576" s="13" t="s">
        <v>89</v>
      </c>
      <c r="E576" s="13" t="s">
        <v>106</v>
      </c>
      <c r="F576" s="11" t="s">
        <v>257</v>
      </c>
      <c r="G576" s="13" t="s">
        <v>274</v>
      </c>
      <c r="H576" s="273">
        <f>H577</f>
        <v>17622691</v>
      </c>
      <c r="I576" s="293"/>
    </row>
    <row r="577" spans="1:9" s="112" customFormat="1" ht="18.75">
      <c r="A577" s="124"/>
      <c r="B577" s="202"/>
      <c r="C577" s="7">
        <v>345</v>
      </c>
      <c r="D577" s="13" t="s">
        <v>89</v>
      </c>
      <c r="E577" s="13" t="s">
        <v>106</v>
      </c>
      <c r="F577" s="11" t="s">
        <v>257</v>
      </c>
      <c r="G577" s="13" t="s">
        <v>31</v>
      </c>
      <c r="H577" s="273">
        <f>'приложение № 6'!G560</f>
        <v>17622691</v>
      </c>
      <c r="I577" s="293"/>
    </row>
    <row r="578" spans="1:9" s="112" customFormat="1" ht="18.75">
      <c r="A578" s="124"/>
      <c r="B578" s="202"/>
      <c r="C578" s="7">
        <v>345</v>
      </c>
      <c r="D578" s="13" t="s">
        <v>89</v>
      </c>
      <c r="E578" s="13" t="s">
        <v>106</v>
      </c>
      <c r="F578" s="11" t="s">
        <v>257</v>
      </c>
      <c r="G578" s="13" t="s">
        <v>275</v>
      </c>
      <c r="H578" s="273">
        <f>H579</f>
        <v>463602</v>
      </c>
      <c r="I578" s="293"/>
    </row>
    <row r="579" spans="1:9" s="112" customFormat="1" ht="18.75">
      <c r="A579" s="124"/>
      <c r="B579" s="202"/>
      <c r="C579" s="7">
        <v>345</v>
      </c>
      <c r="D579" s="13" t="s">
        <v>89</v>
      </c>
      <c r="E579" s="13" t="s">
        <v>106</v>
      </c>
      <c r="F579" s="11" t="s">
        <v>257</v>
      </c>
      <c r="G579" s="8" t="s">
        <v>28</v>
      </c>
      <c r="H579" s="273">
        <f>'приложение № 6'!G562</f>
        <v>463602</v>
      </c>
      <c r="I579" s="293"/>
    </row>
    <row r="580" spans="1:9" s="112" customFormat="1" ht="18.75">
      <c r="A580" s="124"/>
      <c r="B580" s="202"/>
      <c r="C580" s="7">
        <v>345</v>
      </c>
      <c r="D580" s="13" t="s">
        <v>89</v>
      </c>
      <c r="E580" s="13" t="s">
        <v>106</v>
      </c>
      <c r="F580" s="13" t="s">
        <v>109</v>
      </c>
      <c r="G580" s="13" t="s">
        <v>98</v>
      </c>
      <c r="H580" s="273">
        <f>H581</f>
        <v>2419202</v>
      </c>
      <c r="I580" s="293"/>
    </row>
    <row r="581" spans="1:9" s="106" customFormat="1" ht="18.75">
      <c r="A581" s="109"/>
      <c r="B581" s="104"/>
      <c r="C581" s="10">
        <v>345</v>
      </c>
      <c r="D581" s="13" t="s">
        <v>89</v>
      </c>
      <c r="E581" s="13" t="s">
        <v>106</v>
      </c>
      <c r="F581" s="13" t="s">
        <v>109</v>
      </c>
      <c r="G581" s="13" t="s">
        <v>274</v>
      </c>
      <c r="H581" s="273">
        <f>H582</f>
        <v>2419202</v>
      </c>
      <c r="I581" s="292"/>
    </row>
    <row r="582" spans="1:13" s="106" customFormat="1" ht="18.75">
      <c r="A582" s="109"/>
      <c r="B582" s="104"/>
      <c r="C582" s="10">
        <v>345</v>
      </c>
      <c r="D582" s="13" t="s">
        <v>89</v>
      </c>
      <c r="E582" s="13" t="s">
        <v>106</v>
      </c>
      <c r="F582" s="13" t="s">
        <v>109</v>
      </c>
      <c r="G582" s="13" t="s">
        <v>31</v>
      </c>
      <c r="H582" s="273">
        <f>'приложение № 6'!G565</f>
        <v>2419202</v>
      </c>
      <c r="I582" s="292"/>
      <c r="M582" s="106" t="s">
        <v>32</v>
      </c>
    </row>
    <row r="583" spans="1:9" s="106" customFormat="1" ht="18.75">
      <c r="A583" s="109"/>
      <c r="B583" s="104"/>
      <c r="C583" s="10">
        <v>345</v>
      </c>
      <c r="D583" s="13" t="s">
        <v>89</v>
      </c>
      <c r="E583" s="13" t="s">
        <v>106</v>
      </c>
      <c r="F583" s="11" t="s">
        <v>17</v>
      </c>
      <c r="G583" s="13" t="s">
        <v>98</v>
      </c>
      <c r="H583" s="273">
        <f>H584+H589</f>
        <v>947724</v>
      </c>
      <c r="I583" s="292"/>
    </row>
    <row r="584" spans="1:9" s="106" customFormat="1" ht="18.75">
      <c r="A584" s="109"/>
      <c r="B584" s="104"/>
      <c r="C584" s="10">
        <v>345</v>
      </c>
      <c r="D584" s="13" t="s">
        <v>89</v>
      </c>
      <c r="E584" s="13" t="s">
        <v>106</v>
      </c>
      <c r="F584" s="11" t="s">
        <v>18</v>
      </c>
      <c r="G584" s="13" t="s">
        <v>98</v>
      </c>
      <c r="H584" s="273">
        <f>H585+H587</f>
        <v>412224</v>
      </c>
      <c r="I584" s="292"/>
    </row>
    <row r="585" spans="1:9" s="106" customFormat="1" ht="18.75">
      <c r="A585" s="109"/>
      <c r="B585" s="104"/>
      <c r="C585" s="10">
        <v>345</v>
      </c>
      <c r="D585" s="13" t="s">
        <v>89</v>
      </c>
      <c r="E585" s="13" t="s">
        <v>106</v>
      </c>
      <c r="F585" s="11" t="s">
        <v>18</v>
      </c>
      <c r="G585" s="13" t="s">
        <v>274</v>
      </c>
      <c r="H585" s="273">
        <f>H586</f>
        <v>412224</v>
      </c>
      <c r="I585" s="292"/>
    </row>
    <row r="586" spans="1:9" s="106" customFormat="1" ht="18.75">
      <c r="A586" s="109"/>
      <c r="B586" s="104"/>
      <c r="C586" s="10">
        <v>345</v>
      </c>
      <c r="D586" s="13" t="s">
        <v>89</v>
      </c>
      <c r="E586" s="13" t="s">
        <v>106</v>
      </c>
      <c r="F586" s="11" t="s">
        <v>18</v>
      </c>
      <c r="G586" s="13" t="s">
        <v>31</v>
      </c>
      <c r="H586" s="273">
        <f>'приложение № 6'!G569</f>
        <v>412224</v>
      </c>
      <c r="I586" s="292"/>
    </row>
    <row r="587" spans="1:9" s="259" customFormat="1" ht="18.75" hidden="1">
      <c r="A587" s="260"/>
      <c r="B587" s="262"/>
      <c r="C587" s="239">
        <v>345</v>
      </c>
      <c r="D587" s="240" t="s">
        <v>89</v>
      </c>
      <c r="E587" s="240" t="s">
        <v>106</v>
      </c>
      <c r="F587" s="241" t="s">
        <v>18</v>
      </c>
      <c r="G587" s="240" t="s">
        <v>275</v>
      </c>
      <c r="H587" s="276">
        <f>H588</f>
        <v>0</v>
      </c>
      <c r="I587" s="295"/>
    </row>
    <row r="588" spans="1:9" s="259" customFormat="1" ht="18.75" hidden="1">
      <c r="A588" s="260"/>
      <c r="B588" s="262"/>
      <c r="C588" s="239">
        <v>345</v>
      </c>
      <c r="D588" s="240" t="s">
        <v>89</v>
      </c>
      <c r="E588" s="240" t="s">
        <v>106</v>
      </c>
      <c r="F588" s="241" t="s">
        <v>18</v>
      </c>
      <c r="G588" s="247" t="s">
        <v>28</v>
      </c>
      <c r="H588" s="276">
        <f>'приложение № 6'!G571</f>
        <v>0</v>
      </c>
      <c r="I588" s="295"/>
    </row>
    <row r="589" spans="1:9" s="106" customFormat="1" ht="18.75">
      <c r="A589" s="109"/>
      <c r="B589" s="104"/>
      <c r="C589" s="10">
        <v>345</v>
      </c>
      <c r="D589" s="13" t="s">
        <v>89</v>
      </c>
      <c r="E589" s="13" t="s">
        <v>106</v>
      </c>
      <c r="F589" s="11" t="s">
        <v>19</v>
      </c>
      <c r="G589" s="13" t="s">
        <v>98</v>
      </c>
      <c r="H589" s="273">
        <f>H590</f>
        <v>535500</v>
      </c>
      <c r="I589" s="292"/>
    </row>
    <row r="590" spans="1:9" s="106" customFormat="1" ht="18.75">
      <c r="A590" s="109"/>
      <c r="B590" s="104"/>
      <c r="C590" s="10">
        <v>345</v>
      </c>
      <c r="D590" s="13" t="s">
        <v>89</v>
      </c>
      <c r="E590" s="13" t="s">
        <v>106</v>
      </c>
      <c r="F590" s="11" t="s">
        <v>19</v>
      </c>
      <c r="G590" s="13" t="s">
        <v>275</v>
      </c>
      <c r="H590" s="273">
        <f>H591</f>
        <v>535500</v>
      </c>
      <c r="I590" s="292"/>
    </row>
    <row r="591" spans="1:9" s="106" customFormat="1" ht="18.75">
      <c r="A591" s="109"/>
      <c r="B591" s="104"/>
      <c r="C591" s="10">
        <v>345</v>
      </c>
      <c r="D591" s="13" t="s">
        <v>89</v>
      </c>
      <c r="E591" s="13" t="s">
        <v>106</v>
      </c>
      <c r="F591" s="11" t="s">
        <v>19</v>
      </c>
      <c r="G591" s="8" t="s">
        <v>28</v>
      </c>
      <c r="H591" s="273">
        <f>'приложение № 6'!G574</f>
        <v>535500</v>
      </c>
      <c r="I591" s="292"/>
    </row>
    <row r="592" spans="1:9" s="106" customFormat="1" ht="18.75">
      <c r="A592" s="109"/>
      <c r="B592" s="104"/>
      <c r="C592" s="7">
        <v>345</v>
      </c>
      <c r="D592" s="13" t="s">
        <v>89</v>
      </c>
      <c r="E592" s="13" t="s">
        <v>227</v>
      </c>
      <c r="F592" s="13" t="s">
        <v>97</v>
      </c>
      <c r="G592" s="13" t="s">
        <v>98</v>
      </c>
      <c r="H592" s="273">
        <f>H593</f>
        <v>801500</v>
      </c>
      <c r="I592" s="292"/>
    </row>
    <row r="593" spans="1:9" s="106" customFormat="1" ht="18.75">
      <c r="A593" s="109"/>
      <c r="B593" s="104"/>
      <c r="C593" s="10">
        <v>345</v>
      </c>
      <c r="D593" s="13" t="s">
        <v>89</v>
      </c>
      <c r="E593" s="13" t="s">
        <v>227</v>
      </c>
      <c r="F593" s="13" t="s">
        <v>171</v>
      </c>
      <c r="G593" s="13" t="s">
        <v>98</v>
      </c>
      <c r="H593" s="273">
        <f>H594</f>
        <v>801500</v>
      </c>
      <c r="I593" s="292"/>
    </row>
    <row r="594" spans="1:9" s="106" customFormat="1" ht="18.75">
      <c r="A594" s="109"/>
      <c r="B594" s="104"/>
      <c r="C594" s="7">
        <v>345</v>
      </c>
      <c r="D594" s="13" t="s">
        <v>89</v>
      </c>
      <c r="E594" s="13" t="s">
        <v>227</v>
      </c>
      <c r="F594" s="11" t="s">
        <v>108</v>
      </c>
      <c r="G594" s="11" t="s">
        <v>98</v>
      </c>
      <c r="H594" s="273">
        <f>H595+H600+H603</f>
        <v>801500</v>
      </c>
      <c r="I594" s="292"/>
    </row>
    <row r="595" spans="1:9" s="106" customFormat="1" ht="18.75">
      <c r="A595" s="109"/>
      <c r="B595" s="104"/>
      <c r="C595" s="10">
        <v>345</v>
      </c>
      <c r="D595" s="13" t="s">
        <v>89</v>
      </c>
      <c r="E595" s="13" t="s">
        <v>227</v>
      </c>
      <c r="F595" s="13" t="s">
        <v>259</v>
      </c>
      <c r="G595" s="13" t="s">
        <v>98</v>
      </c>
      <c r="H595" s="273">
        <f>H596+H598</f>
        <v>610900</v>
      </c>
      <c r="I595" s="292"/>
    </row>
    <row r="596" spans="1:9" s="106" customFormat="1" ht="18.75">
      <c r="A596" s="109"/>
      <c r="B596" s="104"/>
      <c r="C596" s="7">
        <v>345</v>
      </c>
      <c r="D596" s="13" t="s">
        <v>89</v>
      </c>
      <c r="E596" s="13" t="s">
        <v>227</v>
      </c>
      <c r="F596" s="13" t="s">
        <v>259</v>
      </c>
      <c r="G596" s="13" t="s">
        <v>274</v>
      </c>
      <c r="H596" s="273">
        <f>H597</f>
        <v>587533</v>
      </c>
      <c r="I596" s="292"/>
    </row>
    <row r="597" spans="1:9" s="106" customFormat="1" ht="18.75">
      <c r="A597" s="109"/>
      <c r="B597" s="104"/>
      <c r="C597" s="7">
        <v>345</v>
      </c>
      <c r="D597" s="13" t="s">
        <v>89</v>
      </c>
      <c r="E597" s="13" t="s">
        <v>227</v>
      </c>
      <c r="F597" s="13" t="s">
        <v>259</v>
      </c>
      <c r="G597" s="13" t="s">
        <v>31</v>
      </c>
      <c r="H597" s="273">
        <f>'приложение № 6'!G589</f>
        <v>587533</v>
      </c>
      <c r="I597" s="292"/>
    </row>
    <row r="598" spans="1:9" s="106" customFormat="1" ht="18.75">
      <c r="A598" s="109"/>
      <c r="B598" s="104"/>
      <c r="C598" s="7">
        <v>345</v>
      </c>
      <c r="D598" s="13" t="s">
        <v>89</v>
      </c>
      <c r="E598" s="13" t="s">
        <v>227</v>
      </c>
      <c r="F598" s="13" t="s">
        <v>259</v>
      </c>
      <c r="G598" s="13" t="s">
        <v>275</v>
      </c>
      <c r="H598" s="273">
        <f>H599</f>
        <v>23367</v>
      </c>
      <c r="I598" s="292"/>
    </row>
    <row r="599" spans="1:9" s="106" customFormat="1" ht="18.75">
      <c r="A599" s="109"/>
      <c r="B599" s="104"/>
      <c r="C599" s="7">
        <v>345</v>
      </c>
      <c r="D599" s="13" t="s">
        <v>89</v>
      </c>
      <c r="E599" s="13" t="s">
        <v>227</v>
      </c>
      <c r="F599" s="13" t="s">
        <v>259</v>
      </c>
      <c r="G599" s="8" t="s">
        <v>28</v>
      </c>
      <c r="H599" s="273">
        <f>'приложение № 6'!G591</f>
        <v>23367</v>
      </c>
      <c r="I599" s="292"/>
    </row>
    <row r="600" spans="1:9" s="106" customFormat="1" ht="18.75">
      <c r="A600" s="109"/>
      <c r="B600" s="104"/>
      <c r="C600" s="10">
        <v>345</v>
      </c>
      <c r="D600" s="13" t="s">
        <v>89</v>
      </c>
      <c r="E600" s="13" t="s">
        <v>227</v>
      </c>
      <c r="F600" s="13" t="s">
        <v>212</v>
      </c>
      <c r="G600" s="13" t="s">
        <v>98</v>
      </c>
      <c r="H600" s="273">
        <f>H601</f>
        <v>63700</v>
      </c>
      <c r="I600" s="292"/>
    </row>
    <row r="601" spans="1:9" s="106" customFormat="1" ht="18.75">
      <c r="A601" s="109"/>
      <c r="B601" s="104"/>
      <c r="C601" s="7">
        <v>345</v>
      </c>
      <c r="D601" s="13" t="s">
        <v>89</v>
      </c>
      <c r="E601" s="13" t="s">
        <v>227</v>
      </c>
      <c r="F601" s="13" t="s">
        <v>212</v>
      </c>
      <c r="G601" s="13" t="s">
        <v>275</v>
      </c>
      <c r="H601" s="273">
        <f>H602</f>
        <v>63700</v>
      </c>
      <c r="I601" s="292"/>
    </row>
    <row r="602" spans="1:9" s="106" customFormat="1" ht="18.75">
      <c r="A602" s="109"/>
      <c r="B602" s="104"/>
      <c r="C602" s="7">
        <v>345</v>
      </c>
      <c r="D602" s="13" t="s">
        <v>89</v>
      </c>
      <c r="E602" s="13" t="s">
        <v>227</v>
      </c>
      <c r="F602" s="13" t="s">
        <v>212</v>
      </c>
      <c r="G602" s="8" t="s">
        <v>28</v>
      </c>
      <c r="H602" s="273">
        <f>'приложение № 6'!G594</f>
        <v>63700</v>
      </c>
      <c r="I602" s="292"/>
    </row>
    <row r="603" spans="1:9" s="106" customFormat="1" ht="18.75">
      <c r="A603" s="109"/>
      <c r="B603" s="104"/>
      <c r="C603" s="10">
        <v>345</v>
      </c>
      <c r="D603" s="13" t="s">
        <v>89</v>
      </c>
      <c r="E603" s="13" t="s">
        <v>227</v>
      </c>
      <c r="F603" s="13" t="s">
        <v>213</v>
      </c>
      <c r="G603" s="13" t="s">
        <v>98</v>
      </c>
      <c r="H603" s="273">
        <f>H604+H606</f>
        <v>126900</v>
      </c>
      <c r="I603" s="292"/>
    </row>
    <row r="604" spans="1:9" s="106" customFormat="1" ht="18.75">
      <c r="A604" s="109"/>
      <c r="B604" s="104"/>
      <c r="C604" s="7">
        <v>345</v>
      </c>
      <c r="D604" s="13" t="s">
        <v>89</v>
      </c>
      <c r="E604" s="13" t="s">
        <v>227</v>
      </c>
      <c r="F604" s="13" t="s">
        <v>213</v>
      </c>
      <c r="G604" s="13" t="s">
        <v>274</v>
      </c>
      <c r="H604" s="273">
        <f>H605</f>
        <v>104800</v>
      </c>
      <c r="I604" s="292"/>
    </row>
    <row r="605" spans="1:9" s="106" customFormat="1" ht="18.75">
      <c r="A605" s="109"/>
      <c r="B605" s="104"/>
      <c r="C605" s="7">
        <v>345</v>
      </c>
      <c r="D605" s="13" t="s">
        <v>89</v>
      </c>
      <c r="E605" s="13" t="s">
        <v>227</v>
      </c>
      <c r="F605" s="13" t="s">
        <v>213</v>
      </c>
      <c r="G605" s="13" t="s">
        <v>31</v>
      </c>
      <c r="H605" s="273">
        <f>'приложение № 6'!G597</f>
        <v>104800</v>
      </c>
      <c r="I605" s="292"/>
    </row>
    <row r="606" spans="1:9" s="106" customFormat="1" ht="18.75">
      <c r="A606" s="109"/>
      <c r="B606" s="104"/>
      <c r="C606" s="7">
        <v>345</v>
      </c>
      <c r="D606" s="13" t="s">
        <v>89</v>
      </c>
      <c r="E606" s="13" t="s">
        <v>227</v>
      </c>
      <c r="F606" s="13" t="s">
        <v>213</v>
      </c>
      <c r="G606" s="13" t="s">
        <v>275</v>
      </c>
      <c r="H606" s="273">
        <f>H607</f>
        <v>22100</v>
      </c>
      <c r="I606" s="292"/>
    </row>
    <row r="607" spans="1:9" s="106" customFormat="1" ht="18.75">
      <c r="A607" s="109"/>
      <c r="B607" s="104"/>
      <c r="C607" s="7">
        <v>345</v>
      </c>
      <c r="D607" s="13" t="s">
        <v>89</v>
      </c>
      <c r="E607" s="13" t="s">
        <v>227</v>
      </c>
      <c r="F607" s="13" t="s">
        <v>213</v>
      </c>
      <c r="G607" s="8" t="s">
        <v>28</v>
      </c>
      <c r="H607" s="273">
        <f>'приложение № 6'!G599</f>
        <v>22100</v>
      </c>
      <c r="I607" s="292"/>
    </row>
    <row r="608" spans="1:9" s="106" customFormat="1" ht="18.75">
      <c r="A608" s="109"/>
      <c r="B608" s="104"/>
      <c r="C608" s="7">
        <v>345</v>
      </c>
      <c r="D608" s="11" t="s">
        <v>124</v>
      </c>
      <c r="E608" s="8" t="s">
        <v>96</v>
      </c>
      <c r="F608" s="8" t="s">
        <v>97</v>
      </c>
      <c r="G608" s="8" t="s">
        <v>98</v>
      </c>
      <c r="H608" s="273">
        <f>H609</f>
        <v>2412100</v>
      </c>
      <c r="I608" s="292"/>
    </row>
    <row r="609" spans="1:9" s="106" customFormat="1" ht="18.75">
      <c r="A609" s="109"/>
      <c r="B609" s="104"/>
      <c r="C609" s="10">
        <v>345</v>
      </c>
      <c r="D609" s="13" t="s">
        <v>124</v>
      </c>
      <c r="E609" s="13" t="s">
        <v>106</v>
      </c>
      <c r="F609" s="11" t="s">
        <v>232</v>
      </c>
      <c r="G609" s="13" t="s">
        <v>98</v>
      </c>
      <c r="H609" s="273">
        <f>H610</f>
        <v>2412100</v>
      </c>
      <c r="I609" s="292"/>
    </row>
    <row r="610" spans="1:9" s="106" customFormat="1" ht="18.75">
      <c r="A610" s="109"/>
      <c r="B610" s="104"/>
      <c r="C610" s="7">
        <v>345</v>
      </c>
      <c r="D610" s="13" t="s">
        <v>124</v>
      </c>
      <c r="E610" s="13" t="s">
        <v>106</v>
      </c>
      <c r="F610" s="13" t="s">
        <v>466</v>
      </c>
      <c r="G610" s="13" t="s">
        <v>98</v>
      </c>
      <c r="H610" s="273">
        <f>H611+H613</f>
        <v>2412100</v>
      </c>
      <c r="I610" s="292"/>
    </row>
    <row r="611" spans="1:9" s="106" customFormat="1" ht="18.75">
      <c r="A611" s="109"/>
      <c r="B611" s="104"/>
      <c r="C611" s="10">
        <v>345</v>
      </c>
      <c r="D611" s="13" t="s">
        <v>124</v>
      </c>
      <c r="E611" s="13" t="s">
        <v>106</v>
      </c>
      <c r="F611" s="13" t="s">
        <v>466</v>
      </c>
      <c r="G611" s="13" t="s">
        <v>274</v>
      </c>
      <c r="H611" s="273">
        <f>H612</f>
        <v>2058177.8</v>
      </c>
      <c r="I611" s="292"/>
    </row>
    <row r="612" spans="1:9" s="106" customFormat="1" ht="18.75">
      <c r="A612" s="109"/>
      <c r="B612" s="104"/>
      <c r="C612" s="10">
        <v>345</v>
      </c>
      <c r="D612" s="13" t="s">
        <v>124</v>
      </c>
      <c r="E612" s="13" t="s">
        <v>106</v>
      </c>
      <c r="F612" s="13" t="s">
        <v>466</v>
      </c>
      <c r="G612" s="13" t="s">
        <v>31</v>
      </c>
      <c r="H612" s="273">
        <f>'приложение № 6'!G612</f>
        <v>2058177.8</v>
      </c>
      <c r="I612" s="292"/>
    </row>
    <row r="613" spans="1:9" s="106" customFormat="1" ht="18.75">
      <c r="A613" s="109"/>
      <c r="B613" s="104"/>
      <c r="C613" s="10">
        <v>345</v>
      </c>
      <c r="D613" s="13" t="s">
        <v>124</v>
      </c>
      <c r="E613" s="13" t="s">
        <v>106</v>
      </c>
      <c r="F613" s="13" t="s">
        <v>466</v>
      </c>
      <c r="G613" s="13" t="s">
        <v>275</v>
      </c>
      <c r="H613" s="273">
        <f>H614</f>
        <v>353922.2</v>
      </c>
      <c r="I613" s="292"/>
    </row>
    <row r="614" spans="1:9" s="106" customFormat="1" ht="18.75">
      <c r="A614" s="109"/>
      <c r="B614" s="104"/>
      <c r="C614" s="10">
        <v>345</v>
      </c>
      <c r="D614" s="13" t="s">
        <v>124</v>
      </c>
      <c r="E614" s="13" t="s">
        <v>106</v>
      </c>
      <c r="F614" s="13" t="s">
        <v>466</v>
      </c>
      <c r="G614" s="8" t="s">
        <v>28</v>
      </c>
      <c r="H614" s="273">
        <f>'приложение № 6'!G614</f>
        <v>353922.2</v>
      </c>
      <c r="I614" s="292"/>
    </row>
    <row r="615" spans="1:9" s="106" customFormat="1" ht="18.75">
      <c r="A615" s="109"/>
      <c r="B615" s="104"/>
      <c r="C615" s="7">
        <v>345</v>
      </c>
      <c r="D615" s="14" t="s">
        <v>106</v>
      </c>
      <c r="E615" s="13" t="s">
        <v>96</v>
      </c>
      <c r="F615" s="13" t="s">
        <v>97</v>
      </c>
      <c r="G615" s="13" t="s">
        <v>98</v>
      </c>
      <c r="H615" s="273">
        <f>H616+H622</f>
        <v>523600</v>
      </c>
      <c r="I615" s="292"/>
    </row>
    <row r="616" spans="1:9" s="106" customFormat="1" ht="18.75">
      <c r="A616" s="109"/>
      <c r="B616" s="104"/>
      <c r="C616" s="10">
        <v>345</v>
      </c>
      <c r="D616" s="14" t="s">
        <v>106</v>
      </c>
      <c r="E616" s="13" t="s">
        <v>89</v>
      </c>
      <c r="F616" s="13" t="s">
        <v>97</v>
      </c>
      <c r="G616" s="13" t="s">
        <v>98</v>
      </c>
      <c r="H616" s="273">
        <f>H617</f>
        <v>469700</v>
      </c>
      <c r="I616" s="292"/>
    </row>
    <row r="617" spans="1:9" s="106" customFormat="1" ht="18.75">
      <c r="A617" s="109"/>
      <c r="B617" s="104"/>
      <c r="C617" s="10">
        <v>345</v>
      </c>
      <c r="D617" s="14" t="s">
        <v>106</v>
      </c>
      <c r="E617" s="13" t="s">
        <v>89</v>
      </c>
      <c r="F617" s="13" t="s">
        <v>397</v>
      </c>
      <c r="G617" s="13" t="s">
        <v>98</v>
      </c>
      <c r="H617" s="273">
        <f>H618+H620</f>
        <v>469700</v>
      </c>
      <c r="I617" s="292"/>
    </row>
    <row r="618" spans="1:9" s="106" customFormat="1" ht="18.75">
      <c r="A618" s="109"/>
      <c r="B618" s="104"/>
      <c r="C618" s="10">
        <v>345</v>
      </c>
      <c r="D618" s="14" t="s">
        <v>106</v>
      </c>
      <c r="E618" s="13" t="s">
        <v>89</v>
      </c>
      <c r="F618" s="13" t="s">
        <v>397</v>
      </c>
      <c r="G618" s="13" t="s">
        <v>274</v>
      </c>
      <c r="H618" s="273">
        <f>H619</f>
        <v>394320</v>
      </c>
      <c r="I618" s="292"/>
    </row>
    <row r="619" spans="1:9" s="106" customFormat="1" ht="18.75">
      <c r="A619" s="109"/>
      <c r="B619" s="104"/>
      <c r="C619" s="10">
        <v>345</v>
      </c>
      <c r="D619" s="14" t="s">
        <v>106</v>
      </c>
      <c r="E619" s="13" t="s">
        <v>89</v>
      </c>
      <c r="F619" s="13" t="s">
        <v>397</v>
      </c>
      <c r="G619" s="13" t="s">
        <v>31</v>
      </c>
      <c r="H619" s="273">
        <f>'приложение № 6'!G619</f>
        <v>394320</v>
      </c>
      <c r="I619" s="292"/>
    </row>
    <row r="620" spans="1:9" s="106" customFormat="1" ht="18.75">
      <c r="A620" s="109"/>
      <c r="B620" s="104"/>
      <c r="C620" s="10">
        <v>345</v>
      </c>
      <c r="D620" s="14" t="s">
        <v>106</v>
      </c>
      <c r="E620" s="13" t="s">
        <v>89</v>
      </c>
      <c r="F620" s="13" t="s">
        <v>397</v>
      </c>
      <c r="G620" s="13" t="s">
        <v>275</v>
      </c>
      <c r="H620" s="273">
        <f>H621</f>
        <v>75380</v>
      </c>
      <c r="I620" s="292"/>
    </row>
    <row r="621" spans="1:9" s="106" customFormat="1" ht="18.75">
      <c r="A621" s="109"/>
      <c r="B621" s="104"/>
      <c r="C621" s="10">
        <v>345</v>
      </c>
      <c r="D621" s="14" t="s">
        <v>106</v>
      </c>
      <c r="E621" s="13" t="s">
        <v>89</v>
      </c>
      <c r="F621" s="13" t="s">
        <v>397</v>
      </c>
      <c r="G621" s="8" t="s">
        <v>28</v>
      </c>
      <c r="H621" s="273">
        <f>'приложение № 6'!G621</f>
        <v>75380</v>
      </c>
      <c r="I621" s="292"/>
    </row>
    <row r="622" spans="1:9" s="106" customFormat="1" ht="18.75">
      <c r="A622" s="109"/>
      <c r="B622" s="104"/>
      <c r="C622" s="10">
        <v>345</v>
      </c>
      <c r="D622" s="13" t="s">
        <v>106</v>
      </c>
      <c r="E622" s="13" t="s">
        <v>119</v>
      </c>
      <c r="F622" s="13" t="s">
        <v>97</v>
      </c>
      <c r="G622" s="13" t="s">
        <v>98</v>
      </c>
      <c r="H622" s="273">
        <f>H623</f>
        <v>53900</v>
      </c>
      <c r="I622" s="292"/>
    </row>
    <row r="623" spans="1:9" s="106" customFormat="1" ht="18.75">
      <c r="A623" s="109"/>
      <c r="B623" s="104"/>
      <c r="C623" s="7">
        <v>345</v>
      </c>
      <c r="D623" s="13" t="s">
        <v>106</v>
      </c>
      <c r="E623" s="13" t="s">
        <v>119</v>
      </c>
      <c r="F623" s="13" t="s">
        <v>268</v>
      </c>
      <c r="G623" s="13" t="s">
        <v>98</v>
      </c>
      <c r="H623" s="273">
        <f>H624+H626</f>
        <v>53900</v>
      </c>
      <c r="I623" s="292"/>
    </row>
    <row r="624" spans="1:9" s="106" customFormat="1" ht="18.75">
      <c r="A624" s="109"/>
      <c r="B624" s="104"/>
      <c r="C624" s="10">
        <v>345</v>
      </c>
      <c r="D624" s="13" t="s">
        <v>106</v>
      </c>
      <c r="E624" s="13" t="s">
        <v>119</v>
      </c>
      <c r="F624" s="13" t="s">
        <v>268</v>
      </c>
      <c r="G624" s="13" t="s">
        <v>274</v>
      </c>
      <c r="H624" s="273">
        <f>H625</f>
        <v>42960</v>
      </c>
      <c r="I624" s="292"/>
    </row>
    <row r="625" spans="1:9" s="106" customFormat="1" ht="18.75">
      <c r="A625" s="109"/>
      <c r="B625" s="104"/>
      <c r="C625" s="10">
        <v>345</v>
      </c>
      <c r="D625" s="13" t="s">
        <v>106</v>
      </c>
      <c r="E625" s="13" t="s">
        <v>119</v>
      </c>
      <c r="F625" s="13" t="s">
        <v>268</v>
      </c>
      <c r="G625" s="13" t="s">
        <v>31</v>
      </c>
      <c r="H625" s="273">
        <f>'приложение № 6'!G625</f>
        <v>42960</v>
      </c>
      <c r="I625" s="292"/>
    </row>
    <row r="626" spans="1:9" s="106" customFormat="1" ht="18.75">
      <c r="A626" s="109"/>
      <c r="B626" s="104"/>
      <c r="C626" s="10">
        <v>345</v>
      </c>
      <c r="D626" s="13" t="s">
        <v>106</v>
      </c>
      <c r="E626" s="13" t="s">
        <v>119</v>
      </c>
      <c r="F626" s="13" t="s">
        <v>268</v>
      </c>
      <c r="G626" s="13" t="s">
        <v>275</v>
      </c>
      <c r="H626" s="273">
        <f>H627</f>
        <v>10940</v>
      </c>
      <c r="I626" s="292"/>
    </row>
    <row r="627" spans="1:9" s="106" customFormat="1" ht="18.75">
      <c r="A627" s="109"/>
      <c r="B627" s="104"/>
      <c r="C627" s="10">
        <v>345</v>
      </c>
      <c r="D627" s="13" t="s">
        <v>106</v>
      </c>
      <c r="E627" s="13" t="s">
        <v>119</v>
      </c>
      <c r="F627" s="13" t="s">
        <v>268</v>
      </c>
      <c r="G627" s="8" t="s">
        <v>28</v>
      </c>
      <c r="H627" s="273">
        <f>'приложение № 6'!G627</f>
        <v>10940</v>
      </c>
      <c r="I627" s="292"/>
    </row>
    <row r="628" spans="1:9" s="106" customFormat="1" ht="18.75">
      <c r="A628" s="109"/>
      <c r="B628" s="104"/>
      <c r="C628" s="10">
        <v>345</v>
      </c>
      <c r="D628" s="13" t="s">
        <v>90</v>
      </c>
      <c r="E628" s="13" t="s">
        <v>96</v>
      </c>
      <c r="F628" s="11" t="s">
        <v>97</v>
      </c>
      <c r="G628" s="13" t="s">
        <v>98</v>
      </c>
      <c r="H628" s="273">
        <f>H629</f>
        <v>390600</v>
      </c>
      <c r="I628" s="292"/>
    </row>
    <row r="629" spans="1:9" s="106" customFormat="1" ht="18.75">
      <c r="A629" s="109"/>
      <c r="B629" s="104"/>
      <c r="C629" s="10">
        <v>345</v>
      </c>
      <c r="D629" s="13" t="s">
        <v>90</v>
      </c>
      <c r="E629" s="13" t="s">
        <v>119</v>
      </c>
      <c r="F629" s="11" t="s">
        <v>97</v>
      </c>
      <c r="G629" s="13" t="s">
        <v>98</v>
      </c>
      <c r="H629" s="273">
        <f>H630</f>
        <v>390600</v>
      </c>
      <c r="I629" s="292"/>
    </row>
    <row r="630" spans="1:9" s="106" customFormat="1" ht="18.75">
      <c r="A630" s="109"/>
      <c r="B630" s="104"/>
      <c r="C630" s="10">
        <v>345</v>
      </c>
      <c r="D630" s="13" t="s">
        <v>90</v>
      </c>
      <c r="E630" s="13" t="s">
        <v>119</v>
      </c>
      <c r="F630" s="11" t="s">
        <v>421</v>
      </c>
      <c r="G630" s="13" t="s">
        <v>98</v>
      </c>
      <c r="H630" s="273">
        <f>H631</f>
        <v>390600</v>
      </c>
      <c r="I630" s="292"/>
    </row>
    <row r="631" spans="1:9" s="106" customFormat="1" ht="18.75">
      <c r="A631" s="109"/>
      <c r="B631" s="104"/>
      <c r="C631" s="10">
        <v>345</v>
      </c>
      <c r="D631" s="13" t="s">
        <v>90</v>
      </c>
      <c r="E631" s="13" t="s">
        <v>119</v>
      </c>
      <c r="F631" s="11" t="s">
        <v>423</v>
      </c>
      <c r="G631" s="13" t="s">
        <v>98</v>
      </c>
      <c r="H631" s="273">
        <f>H632</f>
        <v>390600</v>
      </c>
      <c r="I631" s="292"/>
    </row>
    <row r="632" spans="1:9" s="106" customFormat="1" ht="18.75">
      <c r="A632" s="109"/>
      <c r="B632" s="104"/>
      <c r="C632" s="10">
        <v>345</v>
      </c>
      <c r="D632" s="13" t="s">
        <v>90</v>
      </c>
      <c r="E632" s="13" t="s">
        <v>119</v>
      </c>
      <c r="F632" s="11" t="s">
        <v>424</v>
      </c>
      <c r="G632" s="13" t="s">
        <v>98</v>
      </c>
      <c r="H632" s="273">
        <f>H633+H635</f>
        <v>390600</v>
      </c>
      <c r="I632" s="292"/>
    </row>
    <row r="633" spans="1:9" s="106" customFormat="1" ht="18.75">
      <c r="A633" s="109"/>
      <c r="B633" s="104"/>
      <c r="C633" s="10">
        <v>345</v>
      </c>
      <c r="D633" s="13" t="s">
        <v>90</v>
      </c>
      <c r="E633" s="13" t="s">
        <v>119</v>
      </c>
      <c r="F633" s="11" t="s">
        <v>424</v>
      </c>
      <c r="G633" s="13" t="s">
        <v>274</v>
      </c>
      <c r="H633" s="273">
        <f>H634</f>
        <v>381610</v>
      </c>
      <c r="I633" s="292"/>
    </row>
    <row r="634" spans="1:9" s="106" customFormat="1" ht="18.75">
      <c r="A634" s="109"/>
      <c r="B634" s="104"/>
      <c r="C634" s="10">
        <v>345</v>
      </c>
      <c r="D634" s="13" t="s">
        <v>90</v>
      </c>
      <c r="E634" s="13" t="s">
        <v>119</v>
      </c>
      <c r="F634" s="11" t="s">
        <v>424</v>
      </c>
      <c r="G634" s="13" t="s">
        <v>31</v>
      </c>
      <c r="H634" s="273">
        <f>'приложение № 6'!G654</f>
        <v>381610</v>
      </c>
      <c r="I634" s="292"/>
    </row>
    <row r="635" spans="1:9" s="106" customFormat="1" ht="18.75">
      <c r="A635" s="109"/>
      <c r="B635" s="104"/>
      <c r="C635" s="10">
        <v>345</v>
      </c>
      <c r="D635" s="13" t="s">
        <v>90</v>
      </c>
      <c r="E635" s="13" t="s">
        <v>119</v>
      </c>
      <c r="F635" s="11" t="s">
        <v>424</v>
      </c>
      <c r="G635" s="13" t="s">
        <v>275</v>
      </c>
      <c r="H635" s="273">
        <f>H636</f>
        <v>8990</v>
      </c>
      <c r="I635" s="292"/>
    </row>
    <row r="636" spans="1:9" s="106" customFormat="1" ht="18.75">
      <c r="A636" s="109"/>
      <c r="B636" s="104"/>
      <c r="C636" s="10">
        <v>345</v>
      </c>
      <c r="D636" s="13" t="s">
        <v>90</v>
      </c>
      <c r="E636" s="13" t="s">
        <v>119</v>
      </c>
      <c r="F636" s="11" t="s">
        <v>424</v>
      </c>
      <c r="G636" s="8" t="s">
        <v>28</v>
      </c>
      <c r="H636" s="273">
        <f>'приложение № 6'!G656</f>
        <v>8990</v>
      </c>
      <c r="I636" s="292"/>
    </row>
    <row r="637" spans="1:9" s="113" customFormat="1" ht="187.5">
      <c r="A637" s="108" t="s">
        <v>2</v>
      </c>
      <c r="B637" s="47" t="s">
        <v>324</v>
      </c>
      <c r="C637" s="48">
        <v>345</v>
      </c>
      <c r="D637" s="15" t="s">
        <v>123</v>
      </c>
      <c r="E637" s="15" t="s">
        <v>90</v>
      </c>
      <c r="F637" s="15" t="s">
        <v>248</v>
      </c>
      <c r="G637" s="15" t="s">
        <v>98</v>
      </c>
      <c r="H637" s="275">
        <f>H640</f>
        <v>5671105</v>
      </c>
      <c r="I637" s="296">
        <v>5671105</v>
      </c>
    </row>
    <row r="638" spans="1:9" s="118" customFormat="1" ht="18.75">
      <c r="A638" s="110"/>
      <c r="B638" s="114"/>
      <c r="C638" s="7">
        <v>345</v>
      </c>
      <c r="D638" s="13" t="s">
        <v>123</v>
      </c>
      <c r="E638" s="13" t="s">
        <v>96</v>
      </c>
      <c r="F638" s="13" t="s">
        <v>97</v>
      </c>
      <c r="G638" s="13" t="s">
        <v>98</v>
      </c>
      <c r="H638" s="273">
        <f>H641</f>
        <v>5671105</v>
      </c>
      <c r="I638" s="297"/>
    </row>
    <row r="639" spans="1:9" s="118" customFormat="1" ht="18.75">
      <c r="A639" s="110"/>
      <c r="B639" s="114"/>
      <c r="C639" s="7">
        <v>345</v>
      </c>
      <c r="D639" s="13" t="s">
        <v>123</v>
      </c>
      <c r="E639" s="13" t="s">
        <v>90</v>
      </c>
      <c r="F639" s="11" t="s">
        <v>97</v>
      </c>
      <c r="G639" s="13" t="s">
        <v>98</v>
      </c>
      <c r="H639" s="273">
        <f>H641</f>
        <v>5671105</v>
      </c>
      <c r="I639" s="297"/>
    </row>
    <row r="640" spans="1:9" s="106" customFormat="1" ht="18.75">
      <c r="A640" s="109"/>
      <c r="B640" s="114"/>
      <c r="C640" s="7">
        <v>345</v>
      </c>
      <c r="D640" s="13" t="s">
        <v>123</v>
      </c>
      <c r="E640" s="13" t="s">
        <v>90</v>
      </c>
      <c r="F640" s="13" t="s">
        <v>248</v>
      </c>
      <c r="G640" s="13" t="s">
        <v>283</v>
      </c>
      <c r="H640" s="273">
        <f>H641</f>
        <v>5671105</v>
      </c>
      <c r="I640" s="292"/>
    </row>
    <row r="641" spans="1:9" s="106" customFormat="1" ht="18.75">
      <c r="A641" s="109"/>
      <c r="B641" s="114"/>
      <c r="C641" s="7">
        <v>345</v>
      </c>
      <c r="D641" s="13" t="s">
        <v>123</v>
      </c>
      <c r="E641" s="13" t="s">
        <v>90</v>
      </c>
      <c r="F641" s="13" t="s">
        <v>248</v>
      </c>
      <c r="G641" s="13" t="s">
        <v>285</v>
      </c>
      <c r="H641" s="273">
        <f>H642</f>
        <v>5671105</v>
      </c>
      <c r="I641" s="292"/>
    </row>
    <row r="642" spans="1:9" s="106" customFormat="1" ht="18.75">
      <c r="A642" s="109"/>
      <c r="B642" s="114"/>
      <c r="C642" s="7">
        <v>345</v>
      </c>
      <c r="D642" s="13" t="s">
        <v>123</v>
      </c>
      <c r="E642" s="13" t="s">
        <v>90</v>
      </c>
      <c r="F642" s="13" t="s">
        <v>248</v>
      </c>
      <c r="G642" s="13" t="s">
        <v>286</v>
      </c>
      <c r="H642" s="273">
        <f>'приложение № 6'!G675</f>
        <v>5671105</v>
      </c>
      <c r="I642" s="292"/>
    </row>
    <row r="643" spans="1:9" s="106" customFormat="1" ht="112.5">
      <c r="A643" s="107" t="s">
        <v>6</v>
      </c>
      <c r="B643" s="115" t="s">
        <v>324</v>
      </c>
      <c r="C643" s="116" t="s">
        <v>412</v>
      </c>
      <c r="D643" s="15" t="s">
        <v>89</v>
      </c>
      <c r="E643" s="15" t="s">
        <v>227</v>
      </c>
      <c r="F643" s="37" t="s">
        <v>241</v>
      </c>
      <c r="G643" s="15" t="s">
        <v>98</v>
      </c>
      <c r="H643" s="275">
        <f>H644</f>
        <v>6834103</v>
      </c>
      <c r="I643" s="293">
        <v>6834103</v>
      </c>
    </row>
    <row r="644" spans="1:9" s="106" customFormat="1" ht="18.75">
      <c r="A644" s="109"/>
      <c r="B644" s="104"/>
      <c r="C644" s="105" t="s">
        <v>412</v>
      </c>
      <c r="D644" s="13" t="s">
        <v>89</v>
      </c>
      <c r="E644" s="13" t="s">
        <v>227</v>
      </c>
      <c r="F644" s="11" t="s">
        <v>241</v>
      </c>
      <c r="G644" s="13" t="s">
        <v>283</v>
      </c>
      <c r="H644" s="273">
        <f>H645</f>
        <v>6834103</v>
      </c>
      <c r="I644" s="292"/>
    </row>
    <row r="645" spans="1:9" s="106" customFormat="1" ht="18.75">
      <c r="A645" s="109"/>
      <c r="B645" s="104"/>
      <c r="C645" s="105" t="s">
        <v>412</v>
      </c>
      <c r="D645" s="13" t="s">
        <v>89</v>
      </c>
      <c r="E645" s="13" t="s">
        <v>227</v>
      </c>
      <c r="F645" s="11" t="s">
        <v>241</v>
      </c>
      <c r="G645" s="13" t="s">
        <v>71</v>
      </c>
      <c r="H645" s="273">
        <f>H646</f>
        <v>6834103</v>
      </c>
      <c r="I645" s="292"/>
    </row>
    <row r="646" spans="1:9" s="106" customFormat="1" ht="18.75">
      <c r="A646" s="109"/>
      <c r="B646" s="104"/>
      <c r="C646" s="105" t="s">
        <v>412</v>
      </c>
      <c r="D646" s="13" t="s">
        <v>89</v>
      </c>
      <c r="E646" s="13" t="s">
        <v>227</v>
      </c>
      <c r="F646" s="11" t="s">
        <v>241</v>
      </c>
      <c r="G646" s="13" t="s">
        <v>72</v>
      </c>
      <c r="H646" s="273">
        <f>'приложение № 6'!G607</f>
        <v>6834103</v>
      </c>
      <c r="I646" s="292"/>
    </row>
    <row r="647" spans="1:9" s="113" customFormat="1" ht="93.75">
      <c r="A647" s="107" t="s">
        <v>4</v>
      </c>
      <c r="B647" s="47" t="s">
        <v>324</v>
      </c>
      <c r="C647" s="48">
        <v>345</v>
      </c>
      <c r="D647" s="15" t="s">
        <v>106</v>
      </c>
      <c r="E647" s="15" t="s">
        <v>112</v>
      </c>
      <c r="F647" s="37" t="s">
        <v>240</v>
      </c>
      <c r="G647" s="15" t="s">
        <v>98</v>
      </c>
      <c r="H647" s="275">
        <f>H648</f>
        <v>1251069</v>
      </c>
      <c r="I647" s="296">
        <v>1251069</v>
      </c>
    </row>
    <row r="648" spans="1:9" s="106" customFormat="1" ht="18.75">
      <c r="A648" s="109"/>
      <c r="B648" s="114"/>
      <c r="C648" s="7">
        <v>345</v>
      </c>
      <c r="D648" s="13" t="s">
        <v>106</v>
      </c>
      <c r="E648" s="13" t="s">
        <v>112</v>
      </c>
      <c r="F648" s="11" t="s">
        <v>240</v>
      </c>
      <c r="G648" s="13" t="s">
        <v>283</v>
      </c>
      <c r="H648" s="273">
        <f>H649</f>
        <v>1251069</v>
      </c>
      <c r="I648" s="292"/>
    </row>
    <row r="649" spans="1:9" s="106" customFormat="1" ht="18.75">
      <c r="A649" s="109"/>
      <c r="B649" s="114"/>
      <c r="C649" s="7">
        <v>345</v>
      </c>
      <c r="D649" s="13" t="s">
        <v>106</v>
      </c>
      <c r="E649" s="13" t="s">
        <v>112</v>
      </c>
      <c r="F649" s="11" t="s">
        <v>240</v>
      </c>
      <c r="G649" s="13" t="s">
        <v>285</v>
      </c>
      <c r="H649" s="273">
        <f>H650</f>
        <v>1251069</v>
      </c>
      <c r="I649" s="292"/>
    </row>
    <row r="650" spans="1:9" s="106" customFormat="1" ht="18.75">
      <c r="A650" s="109"/>
      <c r="B650" s="114"/>
      <c r="C650" s="7">
        <v>345</v>
      </c>
      <c r="D650" s="13" t="s">
        <v>106</v>
      </c>
      <c r="E650" s="13" t="s">
        <v>112</v>
      </c>
      <c r="F650" s="11" t="s">
        <v>240</v>
      </c>
      <c r="G650" s="13" t="s">
        <v>286</v>
      </c>
      <c r="H650" s="273">
        <f>'приложение № 6'!G641</f>
        <v>1251069</v>
      </c>
      <c r="I650" s="292"/>
    </row>
    <row r="651" spans="1:9" s="113" customFormat="1" ht="187.5">
      <c r="A651" s="107" t="s">
        <v>1</v>
      </c>
      <c r="B651" s="47" t="s">
        <v>341</v>
      </c>
      <c r="C651" s="116" t="s">
        <v>342</v>
      </c>
      <c r="D651" s="15" t="s">
        <v>96</v>
      </c>
      <c r="E651" s="15" t="s">
        <v>96</v>
      </c>
      <c r="F651" s="15" t="s">
        <v>97</v>
      </c>
      <c r="G651" s="15" t="s">
        <v>98</v>
      </c>
      <c r="H651" s="275">
        <f>H652</f>
        <v>20908298</v>
      </c>
      <c r="I651" s="296">
        <v>20908298</v>
      </c>
    </row>
    <row r="652" spans="1:9" s="113" customFormat="1" ht="18.75">
      <c r="A652" s="124"/>
      <c r="B652" s="158"/>
      <c r="C652" s="11" t="s">
        <v>342</v>
      </c>
      <c r="D652" s="11" t="s">
        <v>124</v>
      </c>
      <c r="E652" s="8" t="s">
        <v>96</v>
      </c>
      <c r="F652" s="8" t="s">
        <v>97</v>
      </c>
      <c r="G652" s="8" t="s">
        <v>98</v>
      </c>
      <c r="H652" s="273">
        <f>H653</f>
        <v>20908298</v>
      </c>
      <c r="I652" s="296"/>
    </row>
    <row r="653" spans="1:9" s="113" customFormat="1" ht="18.75">
      <c r="A653" s="124"/>
      <c r="B653" s="158"/>
      <c r="C653" s="44">
        <v>347</v>
      </c>
      <c r="D653" s="11" t="s">
        <v>124</v>
      </c>
      <c r="E653" s="8" t="s">
        <v>122</v>
      </c>
      <c r="F653" s="8" t="s">
        <v>97</v>
      </c>
      <c r="G653" s="8" t="s">
        <v>98</v>
      </c>
      <c r="H653" s="273">
        <f>H654+H668+H672+H681</f>
        <v>20908298</v>
      </c>
      <c r="I653" s="296"/>
    </row>
    <row r="654" spans="1:9" s="113" customFormat="1" ht="18.75">
      <c r="A654" s="124"/>
      <c r="B654" s="158"/>
      <c r="C654" s="11" t="s">
        <v>342</v>
      </c>
      <c r="D654" s="11" t="s">
        <v>124</v>
      </c>
      <c r="E654" s="8" t="s">
        <v>122</v>
      </c>
      <c r="F654" s="8" t="s">
        <v>171</v>
      </c>
      <c r="G654" s="8" t="s">
        <v>98</v>
      </c>
      <c r="H654" s="273">
        <f>H655</f>
        <v>6441485</v>
      </c>
      <c r="I654" s="296"/>
    </row>
    <row r="655" spans="1:9" s="113" customFormat="1" ht="18.75">
      <c r="A655" s="124"/>
      <c r="B655" s="158"/>
      <c r="C655" s="44">
        <v>347</v>
      </c>
      <c r="D655" s="11" t="s">
        <v>124</v>
      </c>
      <c r="E655" s="8" t="s">
        <v>122</v>
      </c>
      <c r="F655" s="8" t="s">
        <v>108</v>
      </c>
      <c r="G655" s="8" t="s">
        <v>98</v>
      </c>
      <c r="H655" s="273">
        <f>H656+H663</f>
        <v>6441485</v>
      </c>
      <c r="I655" s="296"/>
    </row>
    <row r="656" spans="1:9" s="113" customFormat="1" ht="18.75">
      <c r="A656" s="124"/>
      <c r="B656" s="158"/>
      <c r="C656" s="11" t="s">
        <v>342</v>
      </c>
      <c r="D656" s="13" t="s">
        <v>124</v>
      </c>
      <c r="E656" s="13" t="s">
        <v>122</v>
      </c>
      <c r="F656" s="11" t="s">
        <v>368</v>
      </c>
      <c r="G656" s="13" t="s">
        <v>98</v>
      </c>
      <c r="H656" s="273">
        <f>H657+H659+H661</f>
        <v>4793087</v>
      </c>
      <c r="I656" s="296"/>
    </row>
    <row r="657" spans="1:9" s="113" customFormat="1" ht="18.75">
      <c r="A657" s="124"/>
      <c r="B657" s="158"/>
      <c r="C657" s="44">
        <v>347</v>
      </c>
      <c r="D657" s="13" t="s">
        <v>124</v>
      </c>
      <c r="E657" s="13" t="s">
        <v>122</v>
      </c>
      <c r="F657" s="11" t="s">
        <v>368</v>
      </c>
      <c r="G657" s="13" t="s">
        <v>274</v>
      </c>
      <c r="H657" s="273">
        <f>H658</f>
        <v>3998877</v>
      </c>
      <c r="I657" s="296"/>
    </row>
    <row r="658" spans="1:9" s="113" customFormat="1" ht="18.75">
      <c r="A658" s="124"/>
      <c r="B658" s="158"/>
      <c r="C658" s="10">
        <v>345</v>
      </c>
      <c r="D658" s="13" t="s">
        <v>124</v>
      </c>
      <c r="E658" s="13" t="s">
        <v>122</v>
      </c>
      <c r="F658" s="11" t="s">
        <v>368</v>
      </c>
      <c r="G658" s="13" t="s">
        <v>31</v>
      </c>
      <c r="H658" s="273">
        <f>'приложение № 6'!G689</f>
        <v>3998877</v>
      </c>
      <c r="I658" s="296"/>
    </row>
    <row r="659" spans="1:9" s="113" customFormat="1" ht="18.75">
      <c r="A659" s="124"/>
      <c r="B659" s="158"/>
      <c r="C659" s="44">
        <v>347</v>
      </c>
      <c r="D659" s="13" t="s">
        <v>124</v>
      </c>
      <c r="E659" s="13" t="s">
        <v>122</v>
      </c>
      <c r="F659" s="11" t="s">
        <v>368</v>
      </c>
      <c r="G659" s="13" t="s">
        <v>275</v>
      </c>
      <c r="H659" s="273">
        <f>H660</f>
        <v>632529</v>
      </c>
      <c r="I659" s="296"/>
    </row>
    <row r="660" spans="1:9" s="113" customFormat="1" ht="18.75">
      <c r="A660" s="124"/>
      <c r="B660" s="158"/>
      <c r="C660" s="44">
        <v>347</v>
      </c>
      <c r="D660" s="13" t="s">
        <v>124</v>
      </c>
      <c r="E660" s="13" t="s">
        <v>122</v>
      </c>
      <c r="F660" s="11" t="s">
        <v>368</v>
      </c>
      <c r="G660" s="8" t="s">
        <v>28</v>
      </c>
      <c r="H660" s="273">
        <f>'приложение № 6'!G691</f>
        <v>632529</v>
      </c>
      <c r="I660" s="296"/>
    </row>
    <row r="661" spans="1:9" s="113" customFormat="1" ht="18.75">
      <c r="A661" s="124"/>
      <c r="B661" s="158"/>
      <c r="C661" s="44">
        <v>347</v>
      </c>
      <c r="D661" s="13" t="s">
        <v>124</v>
      </c>
      <c r="E661" s="13" t="s">
        <v>122</v>
      </c>
      <c r="F661" s="11" t="s">
        <v>368</v>
      </c>
      <c r="G661" s="13" t="s">
        <v>280</v>
      </c>
      <c r="H661" s="273">
        <f>H662</f>
        <v>161681</v>
      </c>
      <c r="I661" s="296"/>
    </row>
    <row r="662" spans="1:9" s="113" customFormat="1" ht="18.75">
      <c r="A662" s="124"/>
      <c r="B662" s="158"/>
      <c r="C662" s="44">
        <v>347</v>
      </c>
      <c r="D662" s="13" t="s">
        <v>124</v>
      </c>
      <c r="E662" s="13" t="s">
        <v>122</v>
      </c>
      <c r="F662" s="11" t="s">
        <v>368</v>
      </c>
      <c r="G662" s="13" t="s">
        <v>281</v>
      </c>
      <c r="H662" s="273">
        <f>'приложение № 6'!G693</f>
        <v>161681</v>
      </c>
      <c r="I662" s="296"/>
    </row>
    <row r="663" spans="1:9" s="113" customFormat="1" ht="18.75">
      <c r="A663" s="124"/>
      <c r="B663" s="158"/>
      <c r="C663" s="11" t="s">
        <v>342</v>
      </c>
      <c r="D663" s="11" t="s">
        <v>124</v>
      </c>
      <c r="E663" s="8" t="s">
        <v>122</v>
      </c>
      <c r="F663" s="8" t="s">
        <v>257</v>
      </c>
      <c r="G663" s="8" t="s">
        <v>98</v>
      </c>
      <c r="H663" s="273">
        <f>H664+H667</f>
        <v>1648398</v>
      </c>
      <c r="I663" s="296"/>
    </row>
    <row r="664" spans="1:9" s="113" customFormat="1" ht="18.75">
      <c r="A664" s="124"/>
      <c r="B664" s="158"/>
      <c r="C664" s="11" t="s">
        <v>342</v>
      </c>
      <c r="D664" s="11" t="s">
        <v>124</v>
      </c>
      <c r="E664" s="8" t="s">
        <v>122</v>
      </c>
      <c r="F664" s="8" t="s">
        <v>257</v>
      </c>
      <c r="G664" s="8" t="s">
        <v>274</v>
      </c>
      <c r="H664" s="273">
        <f>H665</f>
        <v>1569380</v>
      </c>
      <c r="I664" s="296"/>
    </row>
    <row r="665" spans="1:9" s="113" customFormat="1" ht="18.75">
      <c r="A665" s="124"/>
      <c r="B665" s="158"/>
      <c r="C665" s="11" t="s">
        <v>342</v>
      </c>
      <c r="D665" s="11" t="s">
        <v>124</v>
      </c>
      <c r="E665" s="8" t="s">
        <v>122</v>
      </c>
      <c r="F665" s="8" t="s">
        <v>257</v>
      </c>
      <c r="G665" s="13" t="s">
        <v>31</v>
      </c>
      <c r="H665" s="273">
        <f>'приложение № 6'!G696</f>
        <v>1569380</v>
      </c>
      <c r="I665" s="296"/>
    </row>
    <row r="666" spans="1:9" s="113" customFormat="1" ht="18.75">
      <c r="A666" s="124"/>
      <c r="B666" s="158"/>
      <c r="C666" s="11" t="s">
        <v>342</v>
      </c>
      <c r="D666" s="11" t="s">
        <v>124</v>
      </c>
      <c r="E666" s="8" t="s">
        <v>122</v>
      </c>
      <c r="F666" s="8" t="s">
        <v>257</v>
      </c>
      <c r="G666" s="8" t="s">
        <v>275</v>
      </c>
      <c r="H666" s="273">
        <f>H667</f>
        <v>79018</v>
      </c>
      <c r="I666" s="296"/>
    </row>
    <row r="667" spans="1:9" s="113" customFormat="1" ht="18.75">
      <c r="A667" s="124"/>
      <c r="B667" s="158"/>
      <c r="C667" s="11" t="s">
        <v>342</v>
      </c>
      <c r="D667" s="11" t="s">
        <v>124</v>
      </c>
      <c r="E667" s="8" t="s">
        <v>122</v>
      </c>
      <c r="F667" s="8" t="s">
        <v>257</v>
      </c>
      <c r="G667" s="8" t="s">
        <v>28</v>
      </c>
      <c r="H667" s="273">
        <f>'приложение № 6'!G698</f>
        <v>79018</v>
      </c>
      <c r="I667" s="296"/>
    </row>
    <row r="668" spans="1:9" s="113" customFormat="1" ht="18.75">
      <c r="A668" s="124"/>
      <c r="B668" s="158"/>
      <c r="C668" s="44">
        <v>347</v>
      </c>
      <c r="D668" s="11" t="s">
        <v>124</v>
      </c>
      <c r="E668" s="8" t="s">
        <v>122</v>
      </c>
      <c r="F668" s="8" t="s">
        <v>396</v>
      </c>
      <c r="G668" s="8" t="s">
        <v>98</v>
      </c>
      <c r="H668" s="273">
        <f>H669</f>
        <v>484132</v>
      </c>
      <c r="I668" s="296"/>
    </row>
    <row r="669" spans="1:9" s="113" customFormat="1" ht="18.75">
      <c r="A669" s="124"/>
      <c r="B669" s="158"/>
      <c r="C669" s="11" t="s">
        <v>342</v>
      </c>
      <c r="D669" s="11" t="s">
        <v>124</v>
      </c>
      <c r="E669" s="8" t="s">
        <v>122</v>
      </c>
      <c r="F669" s="8" t="s">
        <v>131</v>
      </c>
      <c r="G669" s="8" t="s">
        <v>98</v>
      </c>
      <c r="H669" s="273">
        <f>H670</f>
        <v>484132</v>
      </c>
      <c r="I669" s="296"/>
    </row>
    <row r="670" spans="1:9" s="113" customFormat="1" ht="18.75">
      <c r="A670" s="124"/>
      <c r="B670" s="158"/>
      <c r="C670" s="44">
        <v>347</v>
      </c>
      <c r="D670" s="11" t="s">
        <v>124</v>
      </c>
      <c r="E670" s="8" t="s">
        <v>122</v>
      </c>
      <c r="F670" s="8" t="s">
        <v>131</v>
      </c>
      <c r="G670" s="8" t="s">
        <v>275</v>
      </c>
      <c r="H670" s="273">
        <f>H671</f>
        <v>484132</v>
      </c>
      <c r="I670" s="296"/>
    </row>
    <row r="671" spans="1:9" s="113" customFormat="1" ht="18.75">
      <c r="A671" s="124"/>
      <c r="B671" s="158"/>
      <c r="C671" s="44">
        <v>347</v>
      </c>
      <c r="D671" s="11" t="s">
        <v>124</v>
      </c>
      <c r="E671" s="8" t="s">
        <v>122</v>
      </c>
      <c r="F671" s="8" t="s">
        <v>131</v>
      </c>
      <c r="G671" s="8" t="s">
        <v>28</v>
      </c>
      <c r="H671" s="273">
        <f>'приложение № 6'!G702</f>
        <v>484132</v>
      </c>
      <c r="I671" s="296"/>
    </row>
    <row r="672" spans="1:9" s="113" customFormat="1" ht="18.75">
      <c r="A672" s="124"/>
      <c r="B672" s="158"/>
      <c r="C672" s="11" t="s">
        <v>342</v>
      </c>
      <c r="D672" s="11" t="s">
        <v>124</v>
      </c>
      <c r="E672" s="8" t="s">
        <v>122</v>
      </c>
      <c r="F672" s="8" t="s">
        <v>371</v>
      </c>
      <c r="G672" s="8" t="s">
        <v>98</v>
      </c>
      <c r="H672" s="273">
        <f>H673+H677</f>
        <v>13871738</v>
      </c>
      <c r="I672" s="296"/>
    </row>
    <row r="673" spans="1:9" s="113" customFormat="1" ht="18.75">
      <c r="A673" s="124"/>
      <c r="B673" s="158"/>
      <c r="C673" s="44">
        <v>347</v>
      </c>
      <c r="D673" s="11" t="s">
        <v>124</v>
      </c>
      <c r="E673" s="8" t="s">
        <v>122</v>
      </c>
      <c r="F673" s="8" t="s">
        <v>134</v>
      </c>
      <c r="G673" s="8" t="s">
        <v>98</v>
      </c>
      <c r="H673" s="273">
        <f>H674</f>
        <v>10839363</v>
      </c>
      <c r="I673" s="296"/>
    </row>
    <row r="674" spans="1:9" s="113" customFormat="1" ht="18.75">
      <c r="A674" s="124"/>
      <c r="B674" s="158"/>
      <c r="C674" s="11" t="s">
        <v>342</v>
      </c>
      <c r="D674" s="11" t="s">
        <v>124</v>
      </c>
      <c r="E674" s="8" t="s">
        <v>122</v>
      </c>
      <c r="F674" s="8" t="s">
        <v>134</v>
      </c>
      <c r="G674" s="8" t="s">
        <v>283</v>
      </c>
      <c r="H674" s="273">
        <f>H675</f>
        <v>10839363</v>
      </c>
      <c r="I674" s="296"/>
    </row>
    <row r="675" spans="1:9" s="113" customFormat="1" ht="18.75">
      <c r="A675" s="124"/>
      <c r="B675" s="158"/>
      <c r="C675" s="7">
        <v>347</v>
      </c>
      <c r="D675" s="11" t="s">
        <v>124</v>
      </c>
      <c r="E675" s="8" t="s">
        <v>122</v>
      </c>
      <c r="F675" s="8" t="s">
        <v>134</v>
      </c>
      <c r="G675" s="8" t="s">
        <v>71</v>
      </c>
      <c r="H675" s="273">
        <f>H676</f>
        <v>10839363</v>
      </c>
      <c r="I675" s="296"/>
    </row>
    <row r="676" spans="1:9" s="113" customFormat="1" ht="18.75">
      <c r="A676" s="124"/>
      <c r="B676" s="158"/>
      <c r="C676" s="11" t="s">
        <v>342</v>
      </c>
      <c r="D676" s="11" t="s">
        <v>124</v>
      </c>
      <c r="E676" s="8" t="s">
        <v>122</v>
      </c>
      <c r="F676" s="8" t="s">
        <v>134</v>
      </c>
      <c r="G676" s="8" t="s">
        <v>72</v>
      </c>
      <c r="H676" s="273">
        <f>'приложение № 6'!G707</f>
        <v>10839363</v>
      </c>
      <c r="I676" s="296"/>
    </row>
    <row r="677" spans="1:9" s="113" customFormat="1" ht="18.75">
      <c r="A677" s="124"/>
      <c r="B677" s="158"/>
      <c r="C677" s="11" t="s">
        <v>342</v>
      </c>
      <c r="D677" s="11" t="s">
        <v>124</v>
      </c>
      <c r="E677" s="8" t="s">
        <v>122</v>
      </c>
      <c r="F677" s="8" t="s">
        <v>252</v>
      </c>
      <c r="G677" s="8" t="s">
        <v>98</v>
      </c>
      <c r="H677" s="273">
        <f>H678</f>
        <v>3032375</v>
      </c>
      <c r="I677" s="296"/>
    </row>
    <row r="678" spans="1:9" s="113" customFormat="1" ht="18.75">
      <c r="A678" s="124"/>
      <c r="B678" s="158"/>
      <c r="C678" s="11" t="s">
        <v>342</v>
      </c>
      <c r="D678" s="11" t="s">
        <v>124</v>
      </c>
      <c r="E678" s="8" t="s">
        <v>122</v>
      </c>
      <c r="F678" s="8" t="s">
        <v>252</v>
      </c>
      <c r="G678" s="8" t="s">
        <v>283</v>
      </c>
      <c r="H678" s="273">
        <f>H679</f>
        <v>3032375</v>
      </c>
      <c r="I678" s="296"/>
    </row>
    <row r="679" spans="1:9" s="113" customFormat="1" ht="18.75">
      <c r="A679" s="124"/>
      <c r="B679" s="158"/>
      <c r="C679" s="11" t="s">
        <v>342</v>
      </c>
      <c r="D679" s="11" t="s">
        <v>124</v>
      </c>
      <c r="E679" s="8" t="s">
        <v>122</v>
      </c>
      <c r="F679" s="8" t="s">
        <v>252</v>
      </c>
      <c r="G679" s="8" t="s">
        <v>71</v>
      </c>
      <c r="H679" s="273">
        <f>H680</f>
        <v>3032375</v>
      </c>
      <c r="I679" s="296"/>
    </row>
    <row r="680" spans="1:9" s="106" customFormat="1" ht="18.75">
      <c r="A680" s="109"/>
      <c r="B680" s="114"/>
      <c r="C680" s="11" t="s">
        <v>342</v>
      </c>
      <c r="D680" s="11" t="s">
        <v>124</v>
      </c>
      <c r="E680" s="8" t="s">
        <v>122</v>
      </c>
      <c r="F680" s="8" t="s">
        <v>252</v>
      </c>
      <c r="G680" s="13" t="s">
        <v>72</v>
      </c>
      <c r="H680" s="277">
        <f>'приложение № 6'!G711</f>
        <v>3032375</v>
      </c>
      <c r="I680" s="292"/>
    </row>
    <row r="681" spans="1:9" s="106" customFormat="1" ht="18.75">
      <c r="A681" s="109"/>
      <c r="B681" s="114"/>
      <c r="C681" s="11" t="s">
        <v>342</v>
      </c>
      <c r="D681" s="13" t="s">
        <v>124</v>
      </c>
      <c r="E681" s="13" t="s">
        <v>122</v>
      </c>
      <c r="F681" s="11" t="s">
        <v>17</v>
      </c>
      <c r="G681" s="13" t="s">
        <v>98</v>
      </c>
      <c r="H681" s="273">
        <f>H682+H687</f>
        <v>110943</v>
      </c>
      <c r="I681" s="292"/>
    </row>
    <row r="682" spans="1:9" s="106" customFormat="1" ht="18.75">
      <c r="A682" s="109"/>
      <c r="B682" s="114"/>
      <c r="C682" s="11" t="s">
        <v>342</v>
      </c>
      <c r="D682" s="13" t="s">
        <v>124</v>
      </c>
      <c r="E682" s="13" t="s">
        <v>122</v>
      </c>
      <c r="F682" s="11" t="s">
        <v>18</v>
      </c>
      <c r="G682" s="13" t="s">
        <v>98</v>
      </c>
      <c r="H682" s="273">
        <f>H683+H685</f>
        <v>25308</v>
      </c>
      <c r="I682" s="292"/>
    </row>
    <row r="683" spans="1:9" s="106" customFormat="1" ht="18.75">
      <c r="A683" s="109"/>
      <c r="B683" s="114"/>
      <c r="C683" s="11" t="s">
        <v>342</v>
      </c>
      <c r="D683" s="13" t="s">
        <v>124</v>
      </c>
      <c r="E683" s="13" t="s">
        <v>122</v>
      </c>
      <c r="F683" s="11" t="s">
        <v>18</v>
      </c>
      <c r="G683" s="13" t="s">
        <v>274</v>
      </c>
      <c r="H683" s="273">
        <f>H684</f>
        <v>15308</v>
      </c>
      <c r="I683" s="292"/>
    </row>
    <row r="684" spans="1:9" s="106" customFormat="1" ht="18.75">
      <c r="A684" s="109"/>
      <c r="B684" s="114"/>
      <c r="C684" s="11" t="s">
        <v>342</v>
      </c>
      <c r="D684" s="13" t="s">
        <v>124</v>
      </c>
      <c r="E684" s="13" t="s">
        <v>122</v>
      </c>
      <c r="F684" s="11" t="s">
        <v>18</v>
      </c>
      <c r="G684" s="13" t="s">
        <v>31</v>
      </c>
      <c r="H684" s="273">
        <f>'приложение № 6'!G719</f>
        <v>15308</v>
      </c>
      <c r="I684" s="292"/>
    </row>
    <row r="685" spans="1:9" s="106" customFormat="1" ht="18.75">
      <c r="A685" s="109"/>
      <c r="B685" s="114"/>
      <c r="C685" s="11" t="s">
        <v>342</v>
      </c>
      <c r="D685" s="13" t="s">
        <v>124</v>
      </c>
      <c r="E685" s="13" t="s">
        <v>122</v>
      </c>
      <c r="F685" s="11" t="s">
        <v>18</v>
      </c>
      <c r="G685" s="13" t="s">
        <v>275</v>
      </c>
      <c r="H685" s="273">
        <f>H686</f>
        <v>10000</v>
      </c>
      <c r="I685" s="292"/>
    </row>
    <row r="686" spans="1:9" s="106" customFormat="1" ht="18.75">
      <c r="A686" s="109"/>
      <c r="B686" s="114"/>
      <c r="C686" s="11" t="s">
        <v>342</v>
      </c>
      <c r="D686" s="13" t="s">
        <v>124</v>
      </c>
      <c r="E686" s="13" t="s">
        <v>122</v>
      </c>
      <c r="F686" s="11" t="s">
        <v>18</v>
      </c>
      <c r="G686" s="8" t="s">
        <v>28</v>
      </c>
      <c r="H686" s="273">
        <f>'приложение № 6'!G721</f>
        <v>10000</v>
      </c>
      <c r="I686" s="292"/>
    </row>
    <row r="687" spans="1:9" s="106" customFormat="1" ht="18.75">
      <c r="A687" s="109"/>
      <c r="B687" s="114"/>
      <c r="C687" s="11" t="s">
        <v>342</v>
      </c>
      <c r="D687" s="13" t="s">
        <v>124</v>
      </c>
      <c r="E687" s="13" t="s">
        <v>122</v>
      </c>
      <c r="F687" s="11" t="s">
        <v>19</v>
      </c>
      <c r="G687" s="13" t="s">
        <v>98</v>
      </c>
      <c r="H687" s="273">
        <f>H688</f>
        <v>85635</v>
      </c>
      <c r="I687" s="292"/>
    </row>
    <row r="688" spans="1:9" s="106" customFormat="1" ht="18.75">
      <c r="A688" s="109"/>
      <c r="B688" s="114"/>
      <c r="C688" s="11" t="s">
        <v>342</v>
      </c>
      <c r="D688" s="13" t="s">
        <v>124</v>
      </c>
      <c r="E688" s="13" t="s">
        <v>122</v>
      </c>
      <c r="F688" s="11" t="s">
        <v>19</v>
      </c>
      <c r="G688" s="13" t="s">
        <v>275</v>
      </c>
      <c r="H688" s="273">
        <f>H689</f>
        <v>85635</v>
      </c>
      <c r="I688" s="292"/>
    </row>
    <row r="689" spans="1:9" s="106" customFormat="1" ht="18.75">
      <c r="A689" s="109"/>
      <c r="B689" s="114"/>
      <c r="C689" s="11" t="s">
        <v>342</v>
      </c>
      <c r="D689" s="13" t="s">
        <v>124</v>
      </c>
      <c r="E689" s="13" t="s">
        <v>122</v>
      </c>
      <c r="F689" s="11" t="s">
        <v>19</v>
      </c>
      <c r="G689" s="8" t="s">
        <v>28</v>
      </c>
      <c r="H689" s="273">
        <f>'приложение № 6'!G724</f>
        <v>85635</v>
      </c>
      <c r="I689" s="292"/>
    </row>
    <row r="690" spans="1:11" s="113" customFormat="1" ht="168.75">
      <c r="A690" s="107" t="s">
        <v>3</v>
      </c>
      <c r="B690" s="47" t="s">
        <v>344</v>
      </c>
      <c r="C690" s="48">
        <v>350</v>
      </c>
      <c r="D690" s="15" t="s">
        <v>96</v>
      </c>
      <c r="E690" s="15" t="s">
        <v>96</v>
      </c>
      <c r="F690" s="15" t="s">
        <v>97</v>
      </c>
      <c r="G690" s="15" t="s">
        <v>98</v>
      </c>
      <c r="H690" s="275">
        <f>H691+H725</f>
        <v>25896600</v>
      </c>
      <c r="I690" s="296">
        <v>25896600</v>
      </c>
      <c r="J690" s="203"/>
      <c r="K690" s="136"/>
    </row>
    <row r="691" spans="1:9" s="112" customFormat="1" ht="18.75">
      <c r="A691" s="124"/>
      <c r="B691" s="158"/>
      <c r="C691" s="7">
        <v>350</v>
      </c>
      <c r="D691" s="13" t="s">
        <v>89</v>
      </c>
      <c r="E691" s="13" t="s">
        <v>96</v>
      </c>
      <c r="F691" s="13" t="s">
        <v>97</v>
      </c>
      <c r="G691" s="13" t="s">
        <v>98</v>
      </c>
      <c r="H691" s="273">
        <f>H692</f>
        <v>22561129</v>
      </c>
      <c r="I691" s="293"/>
    </row>
    <row r="692" spans="1:9" s="112" customFormat="1" ht="18.75">
      <c r="A692" s="124"/>
      <c r="B692" s="158"/>
      <c r="C692" s="7">
        <v>350</v>
      </c>
      <c r="D692" s="13" t="s">
        <v>89</v>
      </c>
      <c r="E692" s="13" t="s">
        <v>227</v>
      </c>
      <c r="F692" s="13" t="s">
        <v>97</v>
      </c>
      <c r="G692" s="13" t="s">
        <v>98</v>
      </c>
      <c r="H692" s="273">
        <f>H693+H707+H711+H716</f>
        <v>22561129</v>
      </c>
      <c r="I692" s="293"/>
    </row>
    <row r="693" spans="1:9" s="112" customFormat="1" ht="18.75">
      <c r="A693" s="124"/>
      <c r="B693" s="158"/>
      <c r="C693" s="7">
        <v>350</v>
      </c>
      <c r="D693" s="13" t="s">
        <v>89</v>
      </c>
      <c r="E693" s="13" t="s">
        <v>227</v>
      </c>
      <c r="F693" s="13" t="s">
        <v>171</v>
      </c>
      <c r="G693" s="13" t="s">
        <v>98</v>
      </c>
      <c r="H693" s="273">
        <f>H694</f>
        <v>20759401</v>
      </c>
      <c r="I693" s="293"/>
    </row>
    <row r="694" spans="1:9" s="112" customFormat="1" ht="18.75">
      <c r="A694" s="124"/>
      <c r="B694" s="158"/>
      <c r="C694" s="7">
        <v>350</v>
      </c>
      <c r="D694" s="13" t="s">
        <v>89</v>
      </c>
      <c r="E694" s="13" t="s">
        <v>227</v>
      </c>
      <c r="F694" s="13" t="s">
        <v>108</v>
      </c>
      <c r="G694" s="13" t="s">
        <v>98</v>
      </c>
      <c r="H694" s="273">
        <f>H695+H702</f>
        <v>20759401</v>
      </c>
      <c r="I694" s="293"/>
    </row>
    <row r="695" spans="1:9" s="112" customFormat="1" ht="18.75">
      <c r="A695" s="124"/>
      <c r="B695" s="158"/>
      <c r="C695" s="7">
        <v>350</v>
      </c>
      <c r="D695" s="13" t="s">
        <v>89</v>
      </c>
      <c r="E695" s="13" t="s">
        <v>227</v>
      </c>
      <c r="F695" s="11" t="s">
        <v>368</v>
      </c>
      <c r="G695" s="13" t="s">
        <v>98</v>
      </c>
      <c r="H695" s="273">
        <f>H696+H698+H700</f>
        <v>15706308</v>
      </c>
      <c r="I695" s="293"/>
    </row>
    <row r="696" spans="1:9" s="112" customFormat="1" ht="18.75">
      <c r="A696" s="124"/>
      <c r="B696" s="158"/>
      <c r="C696" s="7">
        <v>350</v>
      </c>
      <c r="D696" s="13" t="s">
        <v>89</v>
      </c>
      <c r="E696" s="13" t="s">
        <v>227</v>
      </c>
      <c r="F696" s="11" t="s">
        <v>368</v>
      </c>
      <c r="G696" s="13" t="s">
        <v>274</v>
      </c>
      <c r="H696" s="273">
        <f>H697</f>
        <v>13387214</v>
      </c>
      <c r="I696" s="293"/>
    </row>
    <row r="697" spans="1:9" s="112" customFormat="1" ht="18.75">
      <c r="A697" s="124"/>
      <c r="B697" s="158"/>
      <c r="C697" s="7">
        <v>350</v>
      </c>
      <c r="D697" s="13" t="s">
        <v>89</v>
      </c>
      <c r="E697" s="13" t="s">
        <v>227</v>
      </c>
      <c r="F697" s="11" t="s">
        <v>368</v>
      </c>
      <c r="G697" s="13" t="s">
        <v>31</v>
      </c>
      <c r="H697" s="273">
        <f>13374014+13200</f>
        <v>13387214</v>
      </c>
      <c r="I697" s="293"/>
    </row>
    <row r="698" spans="1:9" s="112" customFormat="1" ht="18.75">
      <c r="A698" s="124"/>
      <c r="B698" s="158"/>
      <c r="C698" s="7">
        <v>350</v>
      </c>
      <c r="D698" s="13" t="s">
        <v>89</v>
      </c>
      <c r="E698" s="13" t="s">
        <v>227</v>
      </c>
      <c r="F698" s="11" t="s">
        <v>368</v>
      </c>
      <c r="G698" s="13" t="s">
        <v>275</v>
      </c>
      <c r="H698" s="273">
        <f>H699</f>
        <v>2291649</v>
      </c>
      <c r="I698" s="293"/>
    </row>
    <row r="699" spans="1:9" s="112" customFormat="1" ht="18.75">
      <c r="A699" s="124"/>
      <c r="B699" s="158"/>
      <c r="C699" s="7">
        <v>350</v>
      </c>
      <c r="D699" s="13" t="s">
        <v>89</v>
      </c>
      <c r="E699" s="13" t="s">
        <v>227</v>
      </c>
      <c r="F699" s="11" t="s">
        <v>368</v>
      </c>
      <c r="G699" s="8" t="s">
        <v>28</v>
      </c>
      <c r="H699" s="273">
        <v>2291649</v>
      </c>
      <c r="I699" s="293"/>
    </row>
    <row r="700" spans="1:9" s="112" customFormat="1" ht="18.75">
      <c r="A700" s="124"/>
      <c r="B700" s="158"/>
      <c r="C700" s="7">
        <v>350</v>
      </c>
      <c r="D700" s="13" t="s">
        <v>89</v>
      </c>
      <c r="E700" s="13" t="s">
        <v>227</v>
      </c>
      <c r="F700" s="11" t="s">
        <v>368</v>
      </c>
      <c r="G700" s="13" t="s">
        <v>280</v>
      </c>
      <c r="H700" s="273">
        <f>H701</f>
        <v>27445</v>
      </c>
      <c r="I700" s="293"/>
    </row>
    <row r="701" spans="1:9" s="112" customFormat="1" ht="18.75">
      <c r="A701" s="124"/>
      <c r="B701" s="158"/>
      <c r="C701" s="7">
        <v>350</v>
      </c>
      <c r="D701" s="13" t="s">
        <v>89</v>
      </c>
      <c r="E701" s="13" t="s">
        <v>227</v>
      </c>
      <c r="F701" s="11" t="s">
        <v>368</v>
      </c>
      <c r="G701" s="13" t="s">
        <v>281</v>
      </c>
      <c r="H701" s="273">
        <v>27445</v>
      </c>
      <c r="I701" s="293"/>
    </row>
    <row r="702" spans="1:9" s="112" customFormat="1" ht="18.75">
      <c r="A702" s="124"/>
      <c r="B702" s="158"/>
      <c r="C702" s="7">
        <v>350</v>
      </c>
      <c r="D702" s="13" t="s">
        <v>89</v>
      </c>
      <c r="E702" s="13" t="s">
        <v>227</v>
      </c>
      <c r="F702" s="11" t="s">
        <v>257</v>
      </c>
      <c r="G702" s="13" t="s">
        <v>98</v>
      </c>
      <c r="H702" s="273">
        <f>H703+H705</f>
        <v>5053093</v>
      </c>
      <c r="I702" s="293"/>
    </row>
    <row r="703" spans="1:9" s="112" customFormat="1" ht="18.75">
      <c r="A703" s="124"/>
      <c r="B703" s="158"/>
      <c r="C703" s="7">
        <v>350</v>
      </c>
      <c r="D703" s="13" t="s">
        <v>89</v>
      </c>
      <c r="E703" s="13" t="s">
        <v>227</v>
      </c>
      <c r="F703" s="11" t="s">
        <v>257</v>
      </c>
      <c r="G703" s="13" t="s">
        <v>274</v>
      </c>
      <c r="H703" s="273">
        <f>H704</f>
        <v>4867819</v>
      </c>
      <c r="I703" s="293"/>
    </row>
    <row r="704" spans="1:9" s="112" customFormat="1" ht="18.75">
      <c r="A704" s="124"/>
      <c r="B704" s="158"/>
      <c r="C704" s="7">
        <v>350</v>
      </c>
      <c r="D704" s="13" t="s">
        <v>89</v>
      </c>
      <c r="E704" s="13" t="s">
        <v>227</v>
      </c>
      <c r="F704" s="11" t="s">
        <v>257</v>
      </c>
      <c r="G704" s="13" t="s">
        <v>31</v>
      </c>
      <c r="H704" s="273">
        <v>4867819</v>
      </c>
      <c r="I704" s="293"/>
    </row>
    <row r="705" spans="1:9" s="112" customFormat="1" ht="18.75">
      <c r="A705" s="124"/>
      <c r="B705" s="158"/>
      <c r="C705" s="7">
        <v>350</v>
      </c>
      <c r="D705" s="13" t="s">
        <v>89</v>
      </c>
      <c r="E705" s="13" t="s">
        <v>227</v>
      </c>
      <c r="F705" s="11" t="s">
        <v>257</v>
      </c>
      <c r="G705" s="13" t="s">
        <v>275</v>
      </c>
      <c r="H705" s="273">
        <f>H706</f>
        <v>185274</v>
      </c>
      <c r="I705" s="293"/>
    </row>
    <row r="706" spans="1:9" s="112" customFormat="1" ht="18.75">
      <c r="A706" s="124"/>
      <c r="B706" s="158"/>
      <c r="C706" s="7">
        <v>350</v>
      </c>
      <c r="D706" s="13" t="s">
        <v>89</v>
      </c>
      <c r="E706" s="13" t="s">
        <v>227</v>
      </c>
      <c r="F706" s="11" t="s">
        <v>257</v>
      </c>
      <c r="G706" s="13" t="s">
        <v>28</v>
      </c>
      <c r="H706" s="273">
        <v>185274</v>
      </c>
      <c r="I706" s="293"/>
    </row>
    <row r="707" spans="1:9" s="112" customFormat="1" ht="36" customHeight="1">
      <c r="A707" s="124"/>
      <c r="B707" s="158"/>
      <c r="C707" s="7">
        <v>350</v>
      </c>
      <c r="D707" s="13" t="s">
        <v>89</v>
      </c>
      <c r="E707" s="13" t="s">
        <v>227</v>
      </c>
      <c r="F707" s="11" t="s">
        <v>463</v>
      </c>
      <c r="G707" s="13" t="s">
        <v>98</v>
      </c>
      <c r="H707" s="273">
        <f>H708+H710+H713</f>
        <v>1565816</v>
      </c>
      <c r="I707" s="293"/>
    </row>
    <row r="708" spans="1:9" s="112" customFormat="1" ht="18.75">
      <c r="A708" s="124"/>
      <c r="B708" s="158"/>
      <c r="C708" s="7">
        <v>350</v>
      </c>
      <c r="D708" s="13" t="s">
        <v>89</v>
      </c>
      <c r="E708" s="13" t="s">
        <v>227</v>
      </c>
      <c r="F708" s="11" t="s">
        <v>463</v>
      </c>
      <c r="G708" s="13" t="s">
        <v>275</v>
      </c>
      <c r="H708" s="273">
        <f>H709</f>
        <v>1397975</v>
      </c>
      <c r="I708" s="293"/>
    </row>
    <row r="709" spans="1:9" s="112" customFormat="1" ht="18.75">
      <c r="A709" s="124"/>
      <c r="B709" s="158"/>
      <c r="C709" s="7">
        <v>350</v>
      </c>
      <c r="D709" s="13" t="s">
        <v>89</v>
      </c>
      <c r="E709" s="13" t="s">
        <v>227</v>
      </c>
      <c r="F709" s="11" t="s">
        <v>463</v>
      </c>
      <c r="G709" s="8" t="s">
        <v>28</v>
      </c>
      <c r="H709" s="273">
        <v>1397975</v>
      </c>
      <c r="I709" s="293"/>
    </row>
    <row r="710" spans="1:9" s="264" customFormat="1" ht="18.75" hidden="1">
      <c r="A710" s="257"/>
      <c r="B710" s="263"/>
      <c r="C710" s="245">
        <v>350</v>
      </c>
      <c r="D710" s="240" t="s">
        <v>89</v>
      </c>
      <c r="E710" s="240" t="s">
        <v>227</v>
      </c>
      <c r="F710" s="241" t="s">
        <v>463</v>
      </c>
      <c r="G710" s="240" t="s">
        <v>277</v>
      </c>
      <c r="H710" s="276">
        <f>H711</f>
        <v>0</v>
      </c>
      <c r="I710" s="298"/>
    </row>
    <row r="711" spans="1:9" s="264" customFormat="1" ht="18.75" hidden="1">
      <c r="A711" s="257"/>
      <c r="B711" s="263"/>
      <c r="C711" s="245">
        <v>350</v>
      </c>
      <c r="D711" s="240" t="s">
        <v>89</v>
      </c>
      <c r="E711" s="240" t="s">
        <v>227</v>
      </c>
      <c r="F711" s="241" t="s">
        <v>463</v>
      </c>
      <c r="G711" s="240" t="s">
        <v>54</v>
      </c>
      <c r="H711" s="276">
        <f>H712</f>
        <v>0</v>
      </c>
      <c r="I711" s="298"/>
    </row>
    <row r="712" spans="1:9" s="264" customFormat="1" ht="18.75" hidden="1">
      <c r="A712" s="257"/>
      <c r="B712" s="263"/>
      <c r="C712" s="245">
        <v>350</v>
      </c>
      <c r="D712" s="240" t="s">
        <v>89</v>
      </c>
      <c r="E712" s="240" t="s">
        <v>227</v>
      </c>
      <c r="F712" s="241" t="s">
        <v>463</v>
      </c>
      <c r="G712" s="240" t="s">
        <v>347</v>
      </c>
      <c r="H712" s="276"/>
      <c r="I712" s="298"/>
    </row>
    <row r="713" spans="1:9" s="112" customFormat="1" ht="18.75">
      <c r="A713" s="124"/>
      <c r="B713" s="158"/>
      <c r="C713" s="7">
        <v>350</v>
      </c>
      <c r="D713" s="13" t="s">
        <v>89</v>
      </c>
      <c r="E713" s="13" t="s">
        <v>227</v>
      </c>
      <c r="F713" s="11" t="s">
        <v>463</v>
      </c>
      <c r="G713" s="13" t="s">
        <v>280</v>
      </c>
      <c r="H713" s="273">
        <f>H714+H715</f>
        <v>167841</v>
      </c>
      <c r="I713" s="293"/>
    </row>
    <row r="714" spans="1:9" s="112" customFormat="1" ht="18.75">
      <c r="A714" s="124"/>
      <c r="B714" s="158"/>
      <c r="C714" s="7">
        <v>350</v>
      </c>
      <c r="D714" s="13" t="s">
        <v>89</v>
      </c>
      <c r="E714" s="13" t="s">
        <v>227</v>
      </c>
      <c r="F714" s="11" t="s">
        <v>463</v>
      </c>
      <c r="G714" s="13" t="s">
        <v>65</v>
      </c>
      <c r="H714" s="273">
        <v>152841</v>
      </c>
      <c r="I714" s="293"/>
    </row>
    <row r="715" spans="1:9" s="112" customFormat="1" ht="18.75">
      <c r="A715" s="124"/>
      <c r="B715" s="158"/>
      <c r="C715" s="7">
        <v>350</v>
      </c>
      <c r="D715" s="13" t="s">
        <v>89</v>
      </c>
      <c r="E715" s="13" t="s">
        <v>227</v>
      </c>
      <c r="F715" s="11" t="s">
        <v>463</v>
      </c>
      <c r="G715" s="13" t="s">
        <v>281</v>
      </c>
      <c r="H715" s="273">
        <v>15000</v>
      </c>
      <c r="I715" s="293"/>
    </row>
    <row r="716" spans="1:9" s="112" customFormat="1" ht="18.75">
      <c r="A716" s="124"/>
      <c r="B716" s="158"/>
      <c r="C716" s="7">
        <v>350</v>
      </c>
      <c r="D716" s="13" t="s">
        <v>89</v>
      </c>
      <c r="E716" s="13" t="s">
        <v>227</v>
      </c>
      <c r="F716" s="11" t="s">
        <v>17</v>
      </c>
      <c r="G716" s="13" t="s">
        <v>98</v>
      </c>
      <c r="H716" s="273">
        <f>H717+H722</f>
        <v>235912</v>
      </c>
      <c r="I716" s="293"/>
    </row>
    <row r="717" spans="1:9" s="112" customFormat="1" ht="18.75">
      <c r="A717" s="124"/>
      <c r="B717" s="158"/>
      <c r="C717" s="7">
        <v>350</v>
      </c>
      <c r="D717" s="13" t="s">
        <v>89</v>
      </c>
      <c r="E717" s="13" t="s">
        <v>227</v>
      </c>
      <c r="F717" s="11" t="s">
        <v>18</v>
      </c>
      <c r="G717" s="13" t="s">
        <v>98</v>
      </c>
      <c r="H717" s="273">
        <f>H718+H720</f>
        <v>39180</v>
      </c>
      <c r="I717" s="293"/>
    </row>
    <row r="718" spans="1:9" s="112" customFormat="1" ht="18.75">
      <c r="A718" s="124"/>
      <c r="B718" s="158"/>
      <c r="C718" s="7">
        <v>350</v>
      </c>
      <c r="D718" s="13" t="s">
        <v>89</v>
      </c>
      <c r="E718" s="13" t="s">
        <v>227</v>
      </c>
      <c r="F718" s="11" t="s">
        <v>18</v>
      </c>
      <c r="G718" s="13" t="s">
        <v>274</v>
      </c>
      <c r="H718" s="273">
        <f>H719</f>
        <v>39180</v>
      </c>
      <c r="I718" s="293"/>
    </row>
    <row r="719" spans="1:9" s="112" customFormat="1" ht="18.75">
      <c r="A719" s="124"/>
      <c r="B719" s="158"/>
      <c r="C719" s="7">
        <v>350</v>
      </c>
      <c r="D719" s="13" t="s">
        <v>89</v>
      </c>
      <c r="E719" s="13" t="s">
        <v>227</v>
      </c>
      <c r="F719" s="11" t="s">
        <v>18</v>
      </c>
      <c r="G719" s="13" t="s">
        <v>31</v>
      </c>
      <c r="H719" s="273">
        <v>39180</v>
      </c>
      <c r="I719" s="293"/>
    </row>
    <row r="720" spans="1:9" s="264" customFormat="1" ht="18.75" hidden="1">
      <c r="A720" s="257"/>
      <c r="B720" s="263"/>
      <c r="C720" s="245">
        <v>350</v>
      </c>
      <c r="D720" s="240" t="s">
        <v>89</v>
      </c>
      <c r="E720" s="240" t="s">
        <v>227</v>
      </c>
      <c r="F720" s="241" t="s">
        <v>18</v>
      </c>
      <c r="G720" s="240" t="s">
        <v>275</v>
      </c>
      <c r="H720" s="276">
        <f>H721</f>
        <v>0</v>
      </c>
      <c r="I720" s="298"/>
    </row>
    <row r="721" spans="1:9" s="264" customFormat="1" ht="18.75" hidden="1">
      <c r="A721" s="257"/>
      <c r="B721" s="263"/>
      <c r="C721" s="245">
        <v>350</v>
      </c>
      <c r="D721" s="240" t="s">
        <v>89</v>
      </c>
      <c r="E721" s="240" t="s">
        <v>227</v>
      </c>
      <c r="F721" s="241" t="s">
        <v>18</v>
      </c>
      <c r="G721" s="247" t="s">
        <v>28</v>
      </c>
      <c r="H721" s="276"/>
      <c r="I721" s="298"/>
    </row>
    <row r="722" spans="1:9" s="112" customFormat="1" ht="18.75">
      <c r="A722" s="124"/>
      <c r="B722" s="158"/>
      <c r="C722" s="7">
        <v>350</v>
      </c>
      <c r="D722" s="13" t="s">
        <v>89</v>
      </c>
      <c r="E722" s="13" t="s">
        <v>227</v>
      </c>
      <c r="F722" s="11" t="s">
        <v>19</v>
      </c>
      <c r="G722" s="13" t="s">
        <v>98</v>
      </c>
      <c r="H722" s="273">
        <f>H723</f>
        <v>196732</v>
      </c>
      <c r="I722" s="293"/>
    </row>
    <row r="723" spans="1:9" s="112" customFormat="1" ht="18.75">
      <c r="A723" s="124"/>
      <c r="B723" s="158"/>
      <c r="C723" s="7">
        <v>350</v>
      </c>
      <c r="D723" s="13" t="s">
        <v>89</v>
      </c>
      <c r="E723" s="13" t="s">
        <v>227</v>
      </c>
      <c r="F723" s="11" t="s">
        <v>19</v>
      </c>
      <c r="G723" s="13" t="s">
        <v>275</v>
      </c>
      <c r="H723" s="273">
        <f>H724</f>
        <v>196732</v>
      </c>
      <c r="I723" s="293"/>
    </row>
    <row r="724" spans="1:9" s="112" customFormat="1" ht="18.75">
      <c r="A724" s="124"/>
      <c r="B724" s="158"/>
      <c r="C724" s="7">
        <v>350</v>
      </c>
      <c r="D724" s="13" t="s">
        <v>89</v>
      </c>
      <c r="E724" s="13" t="s">
        <v>227</v>
      </c>
      <c r="F724" s="11" t="s">
        <v>19</v>
      </c>
      <c r="G724" s="8" t="s">
        <v>28</v>
      </c>
      <c r="H724" s="273">
        <v>196732</v>
      </c>
      <c r="I724" s="293"/>
    </row>
    <row r="725" spans="1:9" s="112" customFormat="1" ht="18.75">
      <c r="A725" s="124"/>
      <c r="B725" s="158"/>
      <c r="C725" s="7">
        <v>350</v>
      </c>
      <c r="D725" s="11" t="s">
        <v>106</v>
      </c>
      <c r="E725" s="8" t="s">
        <v>96</v>
      </c>
      <c r="F725" s="8" t="s">
        <v>97</v>
      </c>
      <c r="G725" s="8" t="s">
        <v>98</v>
      </c>
      <c r="H725" s="273">
        <f>H726</f>
        <v>3335471</v>
      </c>
      <c r="I725" s="293"/>
    </row>
    <row r="726" spans="1:9" s="112" customFormat="1" ht="18.75">
      <c r="A726" s="124"/>
      <c r="B726" s="158"/>
      <c r="C726" s="7">
        <v>350</v>
      </c>
      <c r="D726" s="13" t="s">
        <v>106</v>
      </c>
      <c r="E726" s="13" t="s">
        <v>112</v>
      </c>
      <c r="F726" s="13" t="s">
        <v>97</v>
      </c>
      <c r="G726" s="13" t="s">
        <v>98</v>
      </c>
      <c r="H726" s="273">
        <f>H727+H733</f>
        <v>3335471</v>
      </c>
      <c r="I726" s="293"/>
    </row>
    <row r="727" spans="1:9" s="112" customFormat="1" ht="18.75">
      <c r="A727" s="124"/>
      <c r="B727" s="158"/>
      <c r="C727" s="7">
        <v>350</v>
      </c>
      <c r="D727" s="13" t="s">
        <v>106</v>
      </c>
      <c r="E727" s="13" t="s">
        <v>112</v>
      </c>
      <c r="F727" s="13" t="s">
        <v>358</v>
      </c>
      <c r="G727" s="13" t="s">
        <v>98</v>
      </c>
      <c r="H727" s="273">
        <f>H728</f>
        <v>683999</v>
      </c>
      <c r="I727" s="293"/>
    </row>
    <row r="728" spans="1:9" s="112" customFormat="1" ht="18.75">
      <c r="A728" s="124"/>
      <c r="B728" s="158"/>
      <c r="C728" s="7">
        <v>350</v>
      </c>
      <c r="D728" s="13" t="s">
        <v>106</v>
      </c>
      <c r="E728" s="13" t="s">
        <v>112</v>
      </c>
      <c r="F728" s="13" t="s">
        <v>147</v>
      </c>
      <c r="G728" s="13" t="s">
        <v>98</v>
      </c>
      <c r="H728" s="273">
        <f>H729+H731</f>
        <v>683999</v>
      </c>
      <c r="I728" s="293"/>
    </row>
    <row r="729" spans="1:9" s="106" customFormat="1" ht="18.75">
      <c r="A729" s="109"/>
      <c r="B729" s="114"/>
      <c r="C729" s="7">
        <v>350</v>
      </c>
      <c r="D729" s="13" t="s">
        <v>106</v>
      </c>
      <c r="E729" s="13" t="s">
        <v>112</v>
      </c>
      <c r="F729" s="13" t="s">
        <v>147</v>
      </c>
      <c r="G729" s="13" t="s">
        <v>275</v>
      </c>
      <c r="H729" s="273">
        <f>H730</f>
        <v>673999</v>
      </c>
      <c r="I729" s="292"/>
    </row>
    <row r="730" spans="1:9" s="106" customFormat="1" ht="18.75">
      <c r="A730" s="109"/>
      <c r="B730" s="114"/>
      <c r="C730" s="7">
        <v>350</v>
      </c>
      <c r="D730" s="13" t="s">
        <v>106</v>
      </c>
      <c r="E730" s="13" t="s">
        <v>112</v>
      </c>
      <c r="F730" s="13" t="s">
        <v>147</v>
      </c>
      <c r="G730" s="8" t="s">
        <v>28</v>
      </c>
      <c r="H730" s="273">
        <v>673999</v>
      </c>
      <c r="I730" s="292"/>
    </row>
    <row r="731" spans="1:9" s="106" customFormat="1" ht="18.75">
      <c r="A731" s="109"/>
      <c r="B731" s="114"/>
      <c r="C731" s="7">
        <v>350</v>
      </c>
      <c r="D731" s="13" t="s">
        <v>106</v>
      </c>
      <c r="E731" s="13" t="s">
        <v>112</v>
      </c>
      <c r="F731" s="13" t="s">
        <v>147</v>
      </c>
      <c r="G731" s="13" t="s">
        <v>280</v>
      </c>
      <c r="H731" s="273">
        <f>H732</f>
        <v>10000</v>
      </c>
      <c r="I731" s="292"/>
    </row>
    <row r="732" spans="1:9" s="106" customFormat="1" ht="18.75">
      <c r="A732" s="109"/>
      <c r="B732" s="114"/>
      <c r="C732" s="7">
        <v>350</v>
      </c>
      <c r="D732" s="13" t="s">
        <v>106</v>
      </c>
      <c r="E732" s="13" t="s">
        <v>112</v>
      </c>
      <c r="F732" s="13" t="s">
        <v>147</v>
      </c>
      <c r="G732" s="13" t="s">
        <v>281</v>
      </c>
      <c r="H732" s="273">
        <v>10000</v>
      </c>
      <c r="I732" s="292"/>
    </row>
    <row r="733" spans="1:9" s="106" customFormat="1" ht="18.75">
      <c r="A733" s="109"/>
      <c r="B733" s="114"/>
      <c r="C733" s="7">
        <v>350</v>
      </c>
      <c r="D733" s="14" t="s">
        <v>119</v>
      </c>
      <c r="E733" s="13" t="s">
        <v>96</v>
      </c>
      <c r="F733" s="13" t="s">
        <v>97</v>
      </c>
      <c r="G733" s="13" t="s">
        <v>98</v>
      </c>
      <c r="H733" s="273">
        <f>H734</f>
        <v>2651472</v>
      </c>
      <c r="I733" s="292"/>
    </row>
    <row r="734" spans="1:9" s="106" customFormat="1" ht="18.75">
      <c r="A734" s="109"/>
      <c r="B734" s="114"/>
      <c r="C734" s="7">
        <v>350</v>
      </c>
      <c r="D734" s="14" t="s">
        <v>119</v>
      </c>
      <c r="E734" s="14" t="s">
        <v>89</v>
      </c>
      <c r="F734" s="13" t="s">
        <v>97</v>
      </c>
      <c r="G734" s="13" t="s">
        <v>98</v>
      </c>
      <c r="H734" s="273">
        <f>H735</f>
        <v>2651472</v>
      </c>
      <c r="I734" s="292"/>
    </row>
    <row r="735" spans="1:9" s="106" customFormat="1" ht="18.75">
      <c r="A735" s="109"/>
      <c r="B735" s="114"/>
      <c r="C735" s="7">
        <v>350</v>
      </c>
      <c r="D735" s="14" t="s">
        <v>119</v>
      </c>
      <c r="E735" s="14" t="s">
        <v>89</v>
      </c>
      <c r="F735" s="13" t="s">
        <v>349</v>
      </c>
      <c r="G735" s="13" t="s">
        <v>98</v>
      </c>
      <c r="H735" s="273">
        <f>H736</f>
        <v>2651472</v>
      </c>
      <c r="I735" s="292"/>
    </row>
    <row r="736" spans="1:9" s="106" customFormat="1" ht="18.75">
      <c r="A736" s="109"/>
      <c r="B736" s="114"/>
      <c r="C736" s="7">
        <v>350</v>
      </c>
      <c r="D736" s="14" t="s">
        <v>119</v>
      </c>
      <c r="E736" s="14" t="s">
        <v>89</v>
      </c>
      <c r="F736" s="13" t="s">
        <v>413</v>
      </c>
      <c r="G736" s="13" t="s">
        <v>98</v>
      </c>
      <c r="H736" s="273">
        <f>H737</f>
        <v>2651472</v>
      </c>
      <c r="I736" s="292"/>
    </row>
    <row r="737" spans="1:9" s="106" customFormat="1" ht="18.75">
      <c r="A737" s="109"/>
      <c r="B737" s="114"/>
      <c r="C737" s="7">
        <v>350</v>
      </c>
      <c r="D737" s="14" t="s">
        <v>119</v>
      </c>
      <c r="E737" s="14" t="s">
        <v>89</v>
      </c>
      <c r="F737" s="13" t="s">
        <v>413</v>
      </c>
      <c r="G737" s="13" t="s">
        <v>275</v>
      </c>
      <c r="H737" s="273">
        <f>H738</f>
        <v>2651472</v>
      </c>
      <c r="I737" s="292"/>
    </row>
    <row r="738" spans="1:9" s="106" customFormat="1" ht="18.75">
      <c r="A738" s="109"/>
      <c r="B738" s="114"/>
      <c r="C738" s="7">
        <v>350</v>
      </c>
      <c r="D738" s="14" t="s">
        <v>119</v>
      </c>
      <c r="E738" s="14" t="s">
        <v>89</v>
      </c>
      <c r="F738" s="13" t="s">
        <v>413</v>
      </c>
      <c r="G738" s="8" t="s">
        <v>28</v>
      </c>
      <c r="H738" s="273">
        <v>2651472</v>
      </c>
      <c r="I738" s="292"/>
    </row>
    <row r="739" spans="1:9" s="113" customFormat="1" ht="131.25">
      <c r="A739" s="117" t="s">
        <v>5</v>
      </c>
      <c r="B739" s="47" t="s">
        <v>344</v>
      </c>
      <c r="C739" s="48">
        <v>350</v>
      </c>
      <c r="D739" s="15" t="s">
        <v>119</v>
      </c>
      <c r="E739" s="15" t="s">
        <v>119</v>
      </c>
      <c r="F739" s="15" t="s">
        <v>97</v>
      </c>
      <c r="G739" s="15" t="s">
        <v>98</v>
      </c>
      <c r="H739" s="275">
        <f>H740</f>
        <v>4145000</v>
      </c>
      <c r="I739" s="296">
        <v>4145000</v>
      </c>
    </row>
    <row r="740" spans="1:9" s="106" customFormat="1" ht="18.75">
      <c r="A740" s="109"/>
      <c r="B740" s="114"/>
      <c r="C740" s="7">
        <v>350</v>
      </c>
      <c r="D740" s="13" t="s">
        <v>119</v>
      </c>
      <c r="E740" s="13" t="s">
        <v>119</v>
      </c>
      <c r="F740" s="13" t="s">
        <v>163</v>
      </c>
      <c r="G740" s="13" t="s">
        <v>98</v>
      </c>
      <c r="H740" s="273">
        <f>H741</f>
        <v>4145000</v>
      </c>
      <c r="I740" s="292"/>
    </row>
    <row r="741" spans="1:9" s="106" customFormat="1" ht="18.75">
      <c r="A741" s="109"/>
      <c r="B741" s="114"/>
      <c r="C741" s="7">
        <v>350</v>
      </c>
      <c r="D741" s="13" t="s">
        <v>119</v>
      </c>
      <c r="E741" s="13" t="s">
        <v>119</v>
      </c>
      <c r="F741" s="13" t="s">
        <v>382</v>
      </c>
      <c r="G741" s="13" t="s">
        <v>98</v>
      </c>
      <c r="H741" s="273">
        <f>H742</f>
        <v>4145000</v>
      </c>
      <c r="I741" s="292"/>
    </row>
    <row r="742" spans="1:9" s="106" customFormat="1" ht="18.75">
      <c r="A742" s="109"/>
      <c r="B742" s="114"/>
      <c r="C742" s="7">
        <v>350</v>
      </c>
      <c r="D742" s="13" t="s">
        <v>119</v>
      </c>
      <c r="E742" s="13" t="s">
        <v>119</v>
      </c>
      <c r="F742" s="13" t="s">
        <v>382</v>
      </c>
      <c r="G742" s="13" t="s">
        <v>54</v>
      </c>
      <c r="H742" s="273">
        <f>'приложение № 6'!G821</f>
        <v>4145000</v>
      </c>
      <c r="I742" s="292"/>
    </row>
    <row r="743" spans="1:11" s="106" customFormat="1" ht="131.25" customHeight="1">
      <c r="A743" s="107" t="s">
        <v>528</v>
      </c>
      <c r="B743" s="115" t="s">
        <v>9</v>
      </c>
      <c r="C743" s="58">
        <v>351</v>
      </c>
      <c r="D743" s="54" t="s">
        <v>96</v>
      </c>
      <c r="E743" s="54" t="s">
        <v>96</v>
      </c>
      <c r="F743" s="54" t="s">
        <v>97</v>
      </c>
      <c r="G743" s="54" t="s">
        <v>98</v>
      </c>
      <c r="H743" s="275">
        <f>H744+H762</f>
        <v>222227314</v>
      </c>
      <c r="I743" s="292">
        <v>222227314</v>
      </c>
      <c r="K743" s="146"/>
    </row>
    <row r="744" spans="1:9" s="106" customFormat="1" ht="18.75">
      <c r="A744" s="109"/>
      <c r="B744" s="16"/>
      <c r="C744" s="7">
        <v>351</v>
      </c>
      <c r="D744" s="14" t="s">
        <v>106</v>
      </c>
      <c r="E744" s="13" t="s">
        <v>96</v>
      </c>
      <c r="F744" s="13" t="s">
        <v>97</v>
      </c>
      <c r="G744" s="13" t="s">
        <v>98</v>
      </c>
      <c r="H744" s="273">
        <f>H745+H751+H756</f>
        <v>79325717.89</v>
      </c>
      <c r="I744" s="292"/>
    </row>
    <row r="745" spans="1:9" s="106" customFormat="1" ht="18.75">
      <c r="A745" s="109"/>
      <c r="B745" s="16"/>
      <c r="C745" s="10">
        <v>351</v>
      </c>
      <c r="D745" s="13" t="s">
        <v>106</v>
      </c>
      <c r="E745" s="13" t="s">
        <v>119</v>
      </c>
      <c r="F745" s="13" t="s">
        <v>97</v>
      </c>
      <c r="G745" s="13" t="s">
        <v>98</v>
      </c>
      <c r="H745" s="273">
        <f>H746</f>
        <v>99200</v>
      </c>
      <c r="I745" s="292"/>
    </row>
    <row r="746" spans="1:9" s="106" customFormat="1" ht="18.75">
      <c r="A746" s="109"/>
      <c r="B746" s="16"/>
      <c r="C746" s="7">
        <v>351</v>
      </c>
      <c r="D746" s="13" t="s">
        <v>106</v>
      </c>
      <c r="E746" s="13" t="s">
        <v>119</v>
      </c>
      <c r="F746" s="13" t="s">
        <v>365</v>
      </c>
      <c r="G746" s="13" t="s">
        <v>98</v>
      </c>
      <c r="H746" s="273">
        <f>H747</f>
        <v>99200</v>
      </c>
      <c r="I746" s="292"/>
    </row>
    <row r="747" spans="1:9" s="106" customFormat="1" ht="18.75">
      <c r="A747" s="109"/>
      <c r="B747" s="16"/>
      <c r="C747" s="7">
        <v>351</v>
      </c>
      <c r="D747" s="13" t="s">
        <v>106</v>
      </c>
      <c r="E747" s="13" t="s">
        <v>119</v>
      </c>
      <c r="F747" s="13" t="s">
        <v>367</v>
      </c>
      <c r="G747" s="13" t="s">
        <v>98</v>
      </c>
      <c r="H747" s="273">
        <f>H748</f>
        <v>99200</v>
      </c>
      <c r="I747" s="292"/>
    </row>
    <row r="748" spans="1:9" s="106" customFormat="1" ht="18.75">
      <c r="A748" s="109"/>
      <c r="B748" s="16"/>
      <c r="C748" s="10">
        <v>351</v>
      </c>
      <c r="D748" s="13" t="s">
        <v>106</v>
      </c>
      <c r="E748" s="13" t="s">
        <v>119</v>
      </c>
      <c r="F748" s="13" t="s">
        <v>372</v>
      </c>
      <c r="G748" s="13" t="s">
        <v>98</v>
      </c>
      <c r="H748" s="273">
        <f>H749</f>
        <v>99200</v>
      </c>
      <c r="I748" s="292"/>
    </row>
    <row r="749" spans="1:9" s="106" customFormat="1" ht="18.75">
      <c r="A749" s="109"/>
      <c r="B749" s="16"/>
      <c r="C749" s="10">
        <v>351</v>
      </c>
      <c r="D749" s="13" t="s">
        <v>106</v>
      </c>
      <c r="E749" s="13" t="s">
        <v>119</v>
      </c>
      <c r="F749" s="13" t="s">
        <v>372</v>
      </c>
      <c r="G749" s="13" t="s">
        <v>275</v>
      </c>
      <c r="H749" s="273">
        <f>H750</f>
        <v>99200</v>
      </c>
      <c r="I749" s="292"/>
    </row>
    <row r="750" spans="1:9" s="106" customFormat="1" ht="18.75">
      <c r="A750" s="109"/>
      <c r="B750" s="16"/>
      <c r="C750" s="10">
        <v>351</v>
      </c>
      <c r="D750" s="13" t="s">
        <v>106</v>
      </c>
      <c r="E750" s="13" t="s">
        <v>119</v>
      </c>
      <c r="F750" s="13" t="s">
        <v>372</v>
      </c>
      <c r="G750" s="8" t="s">
        <v>28</v>
      </c>
      <c r="H750" s="273">
        <v>99200</v>
      </c>
      <c r="I750" s="292"/>
    </row>
    <row r="751" spans="1:9" s="106" customFormat="1" ht="18.75">
      <c r="A751" s="109"/>
      <c r="B751" s="16"/>
      <c r="C751" s="7">
        <v>351</v>
      </c>
      <c r="D751" s="14" t="s">
        <v>106</v>
      </c>
      <c r="E751" s="14" t="s">
        <v>140</v>
      </c>
      <c r="F751" s="13" t="s">
        <v>97</v>
      </c>
      <c r="G751" s="13" t="s">
        <v>98</v>
      </c>
      <c r="H751" s="273">
        <f>H752</f>
        <v>31532662.89</v>
      </c>
      <c r="I751" s="292"/>
    </row>
    <row r="752" spans="1:9" s="106" customFormat="1" ht="18.75">
      <c r="A752" s="109"/>
      <c r="B752" s="16"/>
      <c r="C752" s="7">
        <v>351</v>
      </c>
      <c r="D752" s="13" t="s">
        <v>106</v>
      </c>
      <c r="E752" s="13" t="s">
        <v>140</v>
      </c>
      <c r="F752" s="13" t="s">
        <v>142</v>
      </c>
      <c r="G752" s="13" t="s">
        <v>98</v>
      </c>
      <c r="H752" s="273">
        <f>H753</f>
        <v>31532662.89</v>
      </c>
      <c r="I752" s="292"/>
    </row>
    <row r="753" spans="1:9" s="106" customFormat="1" ht="18.75">
      <c r="A753" s="109"/>
      <c r="B753" s="16"/>
      <c r="C753" s="7">
        <v>351</v>
      </c>
      <c r="D753" s="13" t="s">
        <v>106</v>
      </c>
      <c r="E753" s="13" t="s">
        <v>140</v>
      </c>
      <c r="F753" s="13" t="s">
        <v>144</v>
      </c>
      <c r="G753" s="13" t="s">
        <v>98</v>
      </c>
      <c r="H753" s="273">
        <f>H754</f>
        <v>31532662.89</v>
      </c>
      <c r="I753" s="292"/>
    </row>
    <row r="754" spans="1:9" s="106" customFormat="1" ht="18.75">
      <c r="A754" s="109"/>
      <c r="B754" s="16"/>
      <c r="C754" s="7">
        <v>351</v>
      </c>
      <c r="D754" s="13" t="s">
        <v>106</v>
      </c>
      <c r="E754" s="13" t="s">
        <v>140</v>
      </c>
      <c r="F754" s="13" t="s">
        <v>144</v>
      </c>
      <c r="G754" s="13" t="s">
        <v>280</v>
      </c>
      <c r="H754" s="273">
        <f>H755</f>
        <v>31532662.89</v>
      </c>
      <c r="I754" s="292"/>
    </row>
    <row r="755" spans="1:9" s="106" customFormat="1" ht="18.75">
      <c r="A755" s="109"/>
      <c r="B755" s="16"/>
      <c r="C755" s="7">
        <v>351</v>
      </c>
      <c r="D755" s="13" t="s">
        <v>106</v>
      </c>
      <c r="E755" s="13" t="s">
        <v>140</v>
      </c>
      <c r="F755" s="13" t="s">
        <v>144</v>
      </c>
      <c r="G755" s="13" t="s">
        <v>65</v>
      </c>
      <c r="H755" s="273">
        <f>30200000+1332662.89</f>
        <v>31532662.89</v>
      </c>
      <c r="I755" s="292"/>
    </row>
    <row r="756" spans="1:9" s="106" customFormat="1" ht="18.75">
      <c r="A756" s="109"/>
      <c r="B756" s="16"/>
      <c r="C756" s="7">
        <v>351</v>
      </c>
      <c r="D756" s="13" t="s">
        <v>106</v>
      </c>
      <c r="E756" s="13" t="s">
        <v>122</v>
      </c>
      <c r="F756" s="13" t="s">
        <v>97</v>
      </c>
      <c r="G756" s="13" t="s">
        <v>98</v>
      </c>
      <c r="H756" s="273">
        <f>H757</f>
        <v>47693855</v>
      </c>
      <c r="I756" s="292"/>
    </row>
    <row r="757" spans="1:9" s="106" customFormat="1" ht="18.75">
      <c r="A757" s="109"/>
      <c r="B757" s="16"/>
      <c r="C757" s="7">
        <v>351</v>
      </c>
      <c r="D757" s="13" t="s">
        <v>106</v>
      </c>
      <c r="E757" s="13" t="s">
        <v>122</v>
      </c>
      <c r="F757" s="13" t="s">
        <v>374</v>
      </c>
      <c r="G757" s="13" t="s">
        <v>98</v>
      </c>
      <c r="H757" s="273">
        <f>H758+H760</f>
        <v>47693855</v>
      </c>
      <c r="I757" s="292"/>
    </row>
    <row r="758" spans="1:9" s="106" customFormat="1" ht="18.75">
      <c r="A758" s="109"/>
      <c r="B758" s="16"/>
      <c r="C758" s="7">
        <v>351</v>
      </c>
      <c r="D758" s="13" t="s">
        <v>106</v>
      </c>
      <c r="E758" s="13" t="s">
        <v>122</v>
      </c>
      <c r="F758" s="13" t="s">
        <v>374</v>
      </c>
      <c r="G758" s="13" t="s">
        <v>275</v>
      </c>
      <c r="H758" s="273">
        <f>H759</f>
        <v>22129141</v>
      </c>
      <c r="I758" s="292"/>
    </row>
    <row r="759" spans="1:9" s="106" customFormat="1" ht="18.75">
      <c r="A759" s="109"/>
      <c r="B759" s="16"/>
      <c r="C759" s="7">
        <v>351</v>
      </c>
      <c r="D759" s="13" t="s">
        <v>106</v>
      </c>
      <c r="E759" s="13" t="s">
        <v>122</v>
      </c>
      <c r="F759" s="13" t="s">
        <v>374</v>
      </c>
      <c r="G759" s="8" t="s">
        <v>28</v>
      </c>
      <c r="H759" s="273">
        <f>20729141+1400000</f>
        <v>22129141</v>
      </c>
      <c r="I759" s="292"/>
    </row>
    <row r="760" spans="1:9" s="106" customFormat="1" ht="18.75">
      <c r="A760" s="109"/>
      <c r="B760" s="16"/>
      <c r="C760" s="7">
        <v>351</v>
      </c>
      <c r="D760" s="13" t="s">
        <v>106</v>
      </c>
      <c r="E760" s="13" t="s">
        <v>122</v>
      </c>
      <c r="F760" s="13" t="s">
        <v>374</v>
      </c>
      <c r="G760" s="13" t="s">
        <v>280</v>
      </c>
      <c r="H760" s="273">
        <f>H761</f>
        <v>25564714</v>
      </c>
      <c r="I760" s="292"/>
    </row>
    <row r="761" spans="1:9" s="106" customFormat="1" ht="18.75">
      <c r="A761" s="109"/>
      <c r="B761" s="16"/>
      <c r="C761" s="7">
        <v>351</v>
      </c>
      <c r="D761" s="13" t="s">
        <v>106</v>
      </c>
      <c r="E761" s="13" t="s">
        <v>122</v>
      </c>
      <c r="F761" s="13" t="s">
        <v>374</v>
      </c>
      <c r="G761" s="13" t="s">
        <v>65</v>
      </c>
      <c r="H761" s="273">
        <v>25564714</v>
      </c>
      <c r="I761" s="292"/>
    </row>
    <row r="762" spans="1:9" s="106" customFormat="1" ht="18.75">
      <c r="A762" s="109"/>
      <c r="B762" s="16"/>
      <c r="C762" s="7">
        <v>351</v>
      </c>
      <c r="D762" s="14" t="s">
        <v>119</v>
      </c>
      <c r="E762" s="13" t="s">
        <v>96</v>
      </c>
      <c r="F762" s="13" t="s">
        <v>97</v>
      </c>
      <c r="G762" s="13" t="s">
        <v>98</v>
      </c>
      <c r="H762" s="273">
        <f>H763+H771+H778+H797</f>
        <v>142901596.11</v>
      </c>
      <c r="I762" s="292"/>
    </row>
    <row r="763" spans="1:9" s="106" customFormat="1" ht="18.75">
      <c r="A763" s="109"/>
      <c r="B763" s="16"/>
      <c r="C763" s="7">
        <v>351</v>
      </c>
      <c r="D763" s="14" t="s">
        <v>119</v>
      </c>
      <c r="E763" s="14" t="s">
        <v>89</v>
      </c>
      <c r="F763" s="13" t="s">
        <v>97</v>
      </c>
      <c r="G763" s="13" t="s">
        <v>98</v>
      </c>
      <c r="H763" s="273">
        <f>H764</f>
        <v>32220</v>
      </c>
      <c r="I763" s="292"/>
    </row>
    <row r="764" spans="1:9" s="106" customFormat="1" ht="18.75">
      <c r="A764" s="109"/>
      <c r="B764" s="16"/>
      <c r="C764" s="7">
        <v>351</v>
      </c>
      <c r="D764" s="14" t="s">
        <v>119</v>
      </c>
      <c r="E764" s="14" t="s">
        <v>89</v>
      </c>
      <c r="F764" s="13" t="s">
        <v>349</v>
      </c>
      <c r="G764" s="13" t="s">
        <v>98</v>
      </c>
      <c r="H764" s="273">
        <f>H765+H768</f>
        <v>32220</v>
      </c>
      <c r="I764" s="292"/>
    </row>
    <row r="765" spans="1:9" s="259" customFormat="1" ht="18.75" hidden="1">
      <c r="A765" s="260"/>
      <c r="B765" s="265"/>
      <c r="C765" s="252" t="s">
        <v>521</v>
      </c>
      <c r="D765" s="252" t="s">
        <v>119</v>
      </c>
      <c r="E765" s="252" t="s">
        <v>89</v>
      </c>
      <c r="F765" s="252" t="s">
        <v>522</v>
      </c>
      <c r="G765" s="240" t="s">
        <v>98</v>
      </c>
      <c r="H765" s="276">
        <f>H766</f>
        <v>0</v>
      </c>
      <c r="I765" s="295"/>
    </row>
    <row r="766" spans="1:9" s="259" customFormat="1" ht="18.75" hidden="1">
      <c r="A766" s="260"/>
      <c r="B766" s="265"/>
      <c r="C766" s="252" t="s">
        <v>521</v>
      </c>
      <c r="D766" s="252" t="s">
        <v>119</v>
      </c>
      <c r="E766" s="252" t="s">
        <v>89</v>
      </c>
      <c r="F766" s="252" t="s">
        <v>522</v>
      </c>
      <c r="G766" s="240" t="s">
        <v>275</v>
      </c>
      <c r="H766" s="276">
        <f>H767</f>
        <v>0</v>
      </c>
      <c r="I766" s="295"/>
    </row>
    <row r="767" spans="1:9" s="259" customFormat="1" ht="18.75" hidden="1">
      <c r="A767" s="260"/>
      <c r="B767" s="265"/>
      <c r="C767" s="252" t="s">
        <v>521</v>
      </c>
      <c r="D767" s="252" t="s">
        <v>119</v>
      </c>
      <c r="E767" s="252" t="s">
        <v>89</v>
      </c>
      <c r="F767" s="252" t="s">
        <v>522</v>
      </c>
      <c r="G767" s="247" t="s">
        <v>28</v>
      </c>
      <c r="H767" s="276"/>
      <c r="I767" s="295"/>
    </row>
    <row r="768" spans="1:9" s="106" customFormat="1" ht="18.75">
      <c r="A768" s="109"/>
      <c r="B768" s="16"/>
      <c r="C768" s="7">
        <v>351</v>
      </c>
      <c r="D768" s="14" t="s">
        <v>119</v>
      </c>
      <c r="E768" s="14" t="s">
        <v>89</v>
      </c>
      <c r="F768" s="13" t="s">
        <v>376</v>
      </c>
      <c r="G768" s="13" t="s">
        <v>98</v>
      </c>
      <c r="H768" s="273">
        <f>H769</f>
        <v>32220</v>
      </c>
      <c r="I768" s="292"/>
    </row>
    <row r="769" spans="1:9" s="106" customFormat="1" ht="18.75">
      <c r="A769" s="109"/>
      <c r="B769" s="16"/>
      <c r="C769" s="7">
        <v>351</v>
      </c>
      <c r="D769" s="14" t="s">
        <v>119</v>
      </c>
      <c r="E769" s="14" t="s">
        <v>89</v>
      </c>
      <c r="F769" s="13" t="s">
        <v>376</v>
      </c>
      <c r="G769" s="13" t="s">
        <v>275</v>
      </c>
      <c r="H769" s="273">
        <f>H770</f>
        <v>32220</v>
      </c>
      <c r="I769" s="292"/>
    </row>
    <row r="770" spans="1:9" s="106" customFormat="1" ht="18.75">
      <c r="A770" s="109"/>
      <c r="B770" s="16"/>
      <c r="C770" s="7">
        <v>351</v>
      </c>
      <c r="D770" s="14" t="s">
        <v>119</v>
      </c>
      <c r="E770" s="14" t="s">
        <v>89</v>
      </c>
      <c r="F770" s="13" t="s">
        <v>376</v>
      </c>
      <c r="G770" s="8" t="s">
        <v>28</v>
      </c>
      <c r="H770" s="273">
        <f>30490+1730</f>
        <v>32220</v>
      </c>
      <c r="I770" s="292"/>
    </row>
    <row r="771" spans="1:9" s="106" customFormat="1" ht="18.75">
      <c r="A771" s="109"/>
      <c r="B771" s="16"/>
      <c r="C771" s="7">
        <v>351</v>
      </c>
      <c r="D771" s="13" t="s">
        <v>119</v>
      </c>
      <c r="E771" s="13" t="s">
        <v>101</v>
      </c>
      <c r="F771" s="13" t="s">
        <v>97</v>
      </c>
      <c r="G771" s="13" t="s">
        <v>98</v>
      </c>
      <c r="H771" s="273">
        <f>H772</f>
        <v>677269.99</v>
      </c>
      <c r="I771" s="292"/>
    </row>
    <row r="772" spans="1:9" s="106" customFormat="1" ht="18.75">
      <c r="A772" s="109"/>
      <c r="B772" s="16"/>
      <c r="C772" s="7">
        <v>351</v>
      </c>
      <c r="D772" s="13" t="s">
        <v>119</v>
      </c>
      <c r="E772" s="13" t="s">
        <v>101</v>
      </c>
      <c r="F772" s="13" t="s">
        <v>377</v>
      </c>
      <c r="G772" s="13" t="s">
        <v>98</v>
      </c>
      <c r="H772" s="273">
        <f>H773</f>
        <v>677269.99</v>
      </c>
      <c r="I772" s="292"/>
    </row>
    <row r="773" spans="1:9" s="106" customFormat="1" ht="18.75">
      <c r="A773" s="109"/>
      <c r="B773" s="16"/>
      <c r="C773" s="7">
        <v>351</v>
      </c>
      <c r="D773" s="13" t="s">
        <v>119</v>
      </c>
      <c r="E773" s="13" t="s">
        <v>101</v>
      </c>
      <c r="F773" s="13" t="s">
        <v>378</v>
      </c>
      <c r="G773" s="13" t="s">
        <v>98</v>
      </c>
      <c r="H773" s="273">
        <f>H774+H776</f>
        <v>677269.99</v>
      </c>
      <c r="I773" s="292"/>
    </row>
    <row r="774" spans="1:9" s="106" customFormat="1" ht="18.75">
      <c r="A774" s="109"/>
      <c r="B774" s="16"/>
      <c r="C774" s="7">
        <v>351</v>
      </c>
      <c r="D774" s="13" t="s">
        <v>119</v>
      </c>
      <c r="E774" s="13" t="s">
        <v>101</v>
      </c>
      <c r="F774" s="13" t="s">
        <v>378</v>
      </c>
      <c r="G774" s="13" t="s">
        <v>275</v>
      </c>
      <c r="H774" s="273">
        <f>H775</f>
        <v>677269.99</v>
      </c>
      <c r="I774" s="292"/>
    </row>
    <row r="775" spans="1:9" s="106" customFormat="1" ht="18.75">
      <c r="A775" s="109"/>
      <c r="B775" s="16"/>
      <c r="C775" s="7">
        <v>351</v>
      </c>
      <c r="D775" s="13" t="s">
        <v>119</v>
      </c>
      <c r="E775" s="13" t="s">
        <v>101</v>
      </c>
      <c r="F775" s="13" t="s">
        <v>378</v>
      </c>
      <c r="G775" s="8" t="s">
        <v>28</v>
      </c>
      <c r="H775" s="273">
        <f>629918+47351.98+0.01</f>
        <v>677269.99</v>
      </c>
      <c r="I775" s="292"/>
    </row>
    <row r="776" spans="1:9" s="106" customFormat="1" ht="18.75" hidden="1">
      <c r="A776" s="109"/>
      <c r="B776" s="16"/>
      <c r="C776" s="7">
        <v>351</v>
      </c>
      <c r="D776" s="13" t="s">
        <v>119</v>
      </c>
      <c r="E776" s="13" t="s">
        <v>101</v>
      </c>
      <c r="F776" s="13" t="s">
        <v>378</v>
      </c>
      <c r="G776" s="8" t="s">
        <v>280</v>
      </c>
      <c r="H776" s="273">
        <f>H777</f>
        <v>0</v>
      </c>
      <c r="I776" s="292"/>
    </row>
    <row r="777" spans="1:9" s="106" customFormat="1" ht="18.75" hidden="1">
      <c r="A777" s="109"/>
      <c r="B777" s="16"/>
      <c r="C777" s="7">
        <v>351</v>
      </c>
      <c r="D777" s="13" t="s">
        <v>119</v>
      </c>
      <c r="E777" s="13" t="s">
        <v>101</v>
      </c>
      <c r="F777" s="13" t="s">
        <v>378</v>
      </c>
      <c r="G777" s="13" t="s">
        <v>65</v>
      </c>
      <c r="H777" s="273"/>
      <c r="I777" s="292"/>
    </row>
    <row r="778" spans="1:9" s="106" customFormat="1" ht="18.75">
      <c r="A778" s="109"/>
      <c r="B778" s="16"/>
      <c r="C778" s="7">
        <v>351</v>
      </c>
      <c r="D778" s="13" t="s">
        <v>119</v>
      </c>
      <c r="E778" s="13" t="s">
        <v>124</v>
      </c>
      <c r="F778" s="13" t="s">
        <v>97</v>
      </c>
      <c r="G778" s="13" t="s">
        <v>98</v>
      </c>
      <c r="H778" s="273">
        <f>H779</f>
        <v>113830969.12</v>
      </c>
      <c r="I778" s="292"/>
    </row>
    <row r="779" spans="1:9" s="106" customFormat="1" ht="18.75">
      <c r="A779" s="109"/>
      <c r="B779" s="16"/>
      <c r="C779" s="7">
        <v>351</v>
      </c>
      <c r="D779" s="13" t="s">
        <v>119</v>
      </c>
      <c r="E779" s="13" t="s">
        <v>124</v>
      </c>
      <c r="F779" s="13" t="s">
        <v>365</v>
      </c>
      <c r="G779" s="13" t="s">
        <v>98</v>
      </c>
      <c r="H779" s="273">
        <f>H780+H783+H786+H790</f>
        <v>113830969.12</v>
      </c>
      <c r="I779" s="292"/>
    </row>
    <row r="780" spans="1:9" s="106" customFormat="1" ht="18.75">
      <c r="A780" s="109"/>
      <c r="B780" s="16"/>
      <c r="C780" s="7">
        <v>351</v>
      </c>
      <c r="D780" s="13" t="s">
        <v>119</v>
      </c>
      <c r="E780" s="13" t="s">
        <v>124</v>
      </c>
      <c r="F780" s="13" t="s">
        <v>366</v>
      </c>
      <c r="G780" s="13" t="s">
        <v>98</v>
      </c>
      <c r="H780" s="273">
        <f>H781</f>
        <v>13467773.75</v>
      </c>
      <c r="I780" s="292"/>
    </row>
    <row r="781" spans="1:9" s="106" customFormat="1" ht="18.75">
      <c r="A781" s="109"/>
      <c r="B781" s="16"/>
      <c r="C781" s="7">
        <v>351</v>
      </c>
      <c r="D781" s="13" t="s">
        <v>119</v>
      </c>
      <c r="E781" s="13" t="s">
        <v>124</v>
      </c>
      <c r="F781" s="13" t="s">
        <v>366</v>
      </c>
      <c r="G781" s="13" t="s">
        <v>275</v>
      </c>
      <c r="H781" s="273">
        <f>H782</f>
        <v>13467773.75</v>
      </c>
      <c r="I781" s="292"/>
    </row>
    <row r="782" spans="1:9" s="106" customFormat="1" ht="18.75">
      <c r="A782" s="109"/>
      <c r="B782" s="16"/>
      <c r="C782" s="7">
        <v>351</v>
      </c>
      <c r="D782" s="13" t="s">
        <v>119</v>
      </c>
      <c r="E782" s="13" t="s">
        <v>124</v>
      </c>
      <c r="F782" s="13" t="s">
        <v>366</v>
      </c>
      <c r="G782" s="8" t="s">
        <v>28</v>
      </c>
      <c r="H782" s="273">
        <f>5717625+6844628+666155.75+239365</f>
        <v>13467773.75</v>
      </c>
      <c r="I782" s="292"/>
    </row>
    <row r="783" spans="1:9" s="106" customFormat="1" ht="18.75">
      <c r="A783" s="109"/>
      <c r="B783" s="16"/>
      <c r="C783" s="7">
        <v>351</v>
      </c>
      <c r="D783" s="13" t="s">
        <v>119</v>
      </c>
      <c r="E783" s="13" t="s">
        <v>124</v>
      </c>
      <c r="F783" s="13" t="s">
        <v>379</v>
      </c>
      <c r="G783" s="13" t="s">
        <v>98</v>
      </c>
      <c r="H783" s="273">
        <f>H784</f>
        <v>6511303</v>
      </c>
      <c r="I783" s="292"/>
    </row>
    <row r="784" spans="1:9" s="106" customFormat="1" ht="18.75">
      <c r="A784" s="109"/>
      <c r="B784" s="16"/>
      <c r="C784" s="7">
        <v>351</v>
      </c>
      <c r="D784" s="13" t="s">
        <v>119</v>
      </c>
      <c r="E784" s="13" t="s">
        <v>124</v>
      </c>
      <c r="F784" s="13" t="s">
        <v>379</v>
      </c>
      <c r="G784" s="13" t="s">
        <v>275</v>
      </c>
      <c r="H784" s="273">
        <f>H785</f>
        <v>6511303</v>
      </c>
      <c r="I784" s="292"/>
    </row>
    <row r="785" spans="1:9" s="106" customFormat="1" ht="18.75">
      <c r="A785" s="109"/>
      <c r="B785" s="16"/>
      <c r="C785" s="7">
        <v>351</v>
      </c>
      <c r="D785" s="13" t="s">
        <v>119</v>
      </c>
      <c r="E785" s="13" t="s">
        <v>124</v>
      </c>
      <c r="F785" s="13" t="s">
        <v>379</v>
      </c>
      <c r="G785" s="8" t="s">
        <v>28</v>
      </c>
      <c r="H785" s="273">
        <v>6511303</v>
      </c>
      <c r="I785" s="292"/>
    </row>
    <row r="786" spans="1:9" s="106" customFormat="1" ht="18.75">
      <c r="A786" s="109"/>
      <c r="B786" s="16"/>
      <c r="C786" s="7">
        <v>351</v>
      </c>
      <c r="D786" s="13" t="s">
        <v>119</v>
      </c>
      <c r="E786" s="13" t="s">
        <v>124</v>
      </c>
      <c r="F786" s="13" t="s">
        <v>380</v>
      </c>
      <c r="G786" s="13" t="s">
        <v>98</v>
      </c>
      <c r="H786" s="273">
        <f>H787</f>
        <v>8114114</v>
      </c>
      <c r="I786" s="292"/>
    </row>
    <row r="787" spans="1:9" s="106" customFormat="1" ht="18.75">
      <c r="A787" s="109"/>
      <c r="B787" s="16"/>
      <c r="C787" s="7">
        <v>351</v>
      </c>
      <c r="D787" s="13" t="s">
        <v>119</v>
      </c>
      <c r="E787" s="13" t="s">
        <v>124</v>
      </c>
      <c r="F787" s="13" t="s">
        <v>380</v>
      </c>
      <c r="G787" s="8" t="s">
        <v>283</v>
      </c>
      <c r="H787" s="273">
        <f>H788</f>
        <v>8114114</v>
      </c>
      <c r="I787" s="292"/>
    </row>
    <row r="788" spans="1:9" s="106" customFormat="1" ht="18.75">
      <c r="A788" s="109"/>
      <c r="B788" s="16"/>
      <c r="C788" s="7">
        <v>351</v>
      </c>
      <c r="D788" s="13" t="s">
        <v>119</v>
      </c>
      <c r="E788" s="13" t="s">
        <v>124</v>
      </c>
      <c r="F788" s="13" t="s">
        <v>380</v>
      </c>
      <c r="G788" s="11" t="s">
        <v>71</v>
      </c>
      <c r="H788" s="273">
        <f>H789</f>
        <v>8114114</v>
      </c>
      <c r="I788" s="292"/>
    </row>
    <row r="789" spans="1:9" s="106" customFormat="1" ht="18.75">
      <c r="A789" s="109"/>
      <c r="B789" s="16"/>
      <c r="C789" s="7">
        <v>351</v>
      </c>
      <c r="D789" s="13" t="s">
        <v>119</v>
      </c>
      <c r="E789" s="13" t="s">
        <v>124</v>
      </c>
      <c r="F789" s="13" t="s">
        <v>380</v>
      </c>
      <c r="G789" s="11" t="s">
        <v>72</v>
      </c>
      <c r="H789" s="273">
        <f>8114114</f>
        <v>8114114</v>
      </c>
      <c r="I789" s="292"/>
    </row>
    <row r="790" spans="1:9" s="106" customFormat="1" ht="18.75">
      <c r="A790" s="109"/>
      <c r="B790" s="16"/>
      <c r="C790" s="7">
        <v>351</v>
      </c>
      <c r="D790" s="13" t="s">
        <v>119</v>
      </c>
      <c r="E790" s="13" t="s">
        <v>124</v>
      </c>
      <c r="F790" s="13" t="s">
        <v>367</v>
      </c>
      <c r="G790" s="13" t="s">
        <v>98</v>
      </c>
      <c r="H790" s="273">
        <f>H791+H793</f>
        <v>85737778.37</v>
      </c>
      <c r="I790" s="292"/>
    </row>
    <row r="791" spans="1:9" s="106" customFormat="1" ht="18.75">
      <c r="A791" s="109"/>
      <c r="B791" s="16"/>
      <c r="C791" s="7">
        <v>351</v>
      </c>
      <c r="D791" s="13" t="s">
        <v>119</v>
      </c>
      <c r="E791" s="13" t="s">
        <v>124</v>
      </c>
      <c r="F791" s="13" t="s">
        <v>367</v>
      </c>
      <c r="G791" s="13" t="s">
        <v>275</v>
      </c>
      <c r="H791" s="273">
        <f>H792</f>
        <v>78638509.37</v>
      </c>
      <c r="I791" s="292"/>
    </row>
    <row r="792" spans="1:9" s="106" customFormat="1" ht="18.75">
      <c r="A792" s="109"/>
      <c r="B792" s="16"/>
      <c r="C792" s="7">
        <v>351</v>
      </c>
      <c r="D792" s="13" t="s">
        <v>119</v>
      </c>
      <c r="E792" s="13" t="s">
        <v>124</v>
      </c>
      <c r="F792" s="13" t="s">
        <v>367</v>
      </c>
      <c r="G792" s="8" t="s">
        <v>28</v>
      </c>
      <c r="H792" s="273">
        <f>26432377+50000000+2206132.37</f>
        <v>78638509.37</v>
      </c>
      <c r="I792" s="292"/>
    </row>
    <row r="793" spans="1:9" s="106" customFormat="1" ht="18.75">
      <c r="A793" s="109"/>
      <c r="B793" s="16"/>
      <c r="C793" s="7">
        <v>351</v>
      </c>
      <c r="D793" s="13" t="s">
        <v>119</v>
      </c>
      <c r="E793" s="13" t="s">
        <v>124</v>
      </c>
      <c r="F793" s="13" t="s">
        <v>367</v>
      </c>
      <c r="G793" s="8" t="s">
        <v>283</v>
      </c>
      <c r="H793" s="273">
        <f>H794</f>
        <v>7099269</v>
      </c>
      <c r="I793" s="292"/>
    </row>
    <row r="794" spans="1:9" s="106" customFormat="1" ht="18.75">
      <c r="A794" s="109"/>
      <c r="B794" s="16"/>
      <c r="C794" s="7">
        <v>351</v>
      </c>
      <c r="D794" s="13" t="s">
        <v>119</v>
      </c>
      <c r="E794" s="13" t="s">
        <v>124</v>
      </c>
      <c r="F794" s="13" t="s">
        <v>367</v>
      </c>
      <c r="G794" s="11" t="s">
        <v>71</v>
      </c>
      <c r="H794" s="273">
        <f>H795+H796</f>
        <v>7099269</v>
      </c>
      <c r="I794" s="292"/>
    </row>
    <row r="795" spans="1:9" s="106" customFormat="1" ht="18.75">
      <c r="A795" s="109"/>
      <c r="B795" s="16"/>
      <c r="C795" s="7">
        <v>351</v>
      </c>
      <c r="D795" s="13" t="s">
        <v>119</v>
      </c>
      <c r="E795" s="13" t="s">
        <v>124</v>
      </c>
      <c r="F795" s="13" t="s">
        <v>367</v>
      </c>
      <c r="G795" s="11" t="s">
        <v>72</v>
      </c>
      <c r="H795" s="273">
        <v>7099269</v>
      </c>
      <c r="I795" s="292"/>
    </row>
    <row r="796" spans="1:9" s="259" customFormat="1" ht="18.75" hidden="1">
      <c r="A796" s="260"/>
      <c r="B796" s="265"/>
      <c r="C796" s="245">
        <v>351</v>
      </c>
      <c r="D796" s="240" t="s">
        <v>119</v>
      </c>
      <c r="E796" s="240" t="s">
        <v>124</v>
      </c>
      <c r="F796" s="240" t="s">
        <v>367</v>
      </c>
      <c r="G796" s="241" t="s">
        <v>77</v>
      </c>
      <c r="H796" s="276"/>
      <c r="I796" s="295"/>
    </row>
    <row r="797" spans="1:9" s="106" customFormat="1" ht="18.75">
      <c r="A797" s="109"/>
      <c r="B797" s="16"/>
      <c r="C797" s="7">
        <v>351</v>
      </c>
      <c r="D797" s="13" t="s">
        <v>119</v>
      </c>
      <c r="E797" s="13" t="s">
        <v>119</v>
      </c>
      <c r="F797" s="13" t="s">
        <v>97</v>
      </c>
      <c r="G797" s="13" t="s">
        <v>98</v>
      </c>
      <c r="H797" s="273">
        <f>H798+H803+H813</f>
        <v>28361137</v>
      </c>
      <c r="I797" s="292"/>
    </row>
    <row r="798" spans="1:9" s="106" customFormat="1" ht="18.75">
      <c r="A798" s="109"/>
      <c r="B798" s="16"/>
      <c r="C798" s="7">
        <v>351</v>
      </c>
      <c r="D798" s="13" t="s">
        <v>119</v>
      </c>
      <c r="E798" s="13" t="s">
        <v>119</v>
      </c>
      <c r="F798" s="13" t="s">
        <v>381</v>
      </c>
      <c r="G798" s="13" t="s">
        <v>98</v>
      </c>
      <c r="H798" s="273">
        <f>H799</f>
        <v>13329803</v>
      </c>
      <c r="I798" s="292"/>
    </row>
    <row r="799" spans="1:9" s="106" customFormat="1" ht="18.75">
      <c r="A799" s="109"/>
      <c r="B799" s="16"/>
      <c r="C799" s="7">
        <v>351</v>
      </c>
      <c r="D799" s="13" t="s">
        <v>119</v>
      </c>
      <c r="E799" s="13" t="s">
        <v>119</v>
      </c>
      <c r="F799" s="13" t="s">
        <v>381</v>
      </c>
      <c r="G799" s="8" t="s">
        <v>283</v>
      </c>
      <c r="H799" s="273">
        <f>H800</f>
        <v>13329803</v>
      </c>
      <c r="I799" s="292"/>
    </row>
    <row r="800" spans="1:9" s="106" customFormat="1" ht="18.75">
      <c r="A800" s="109"/>
      <c r="B800" s="16"/>
      <c r="C800" s="7">
        <v>351</v>
      </c>
      <c r="D800" s="13" t="s">
        <v>119</v>
      </c>
      <c r="E800" s="13" t="s">
        <v>119</v>
      </c>
      <c r="F800" s="13" t="s">
        <v>381</v>
      </c>
      <c r="G800" s="11" t="s">
        <v>71</v>
      </c>
      <c r="H800" s="273">
        <f>H801+H802</f>
        <v>13329803</v>
      </c>
      <c r="I800" s="292"/>
    </row>
    <row r="801" spans="1:9" s="106" customFormat="1" ht="18.75">
      <c r="A801" s="109"/>
      <c r="B801" s="16"/>
      <c r="C801" s="7">
        <v>351</v>
      </c>
      <c r="D801" s="13" t="s">
        <v>119</v>
      </c>
      <c r="E801" s="13" t="s">
        <v>119</v>
      </c>
      <c r="F801" s="13" t="s">
        <v>381</v>
      </c>
      <c r="G801" s="11" t="s">
        <v>72</v>
      </c>
      <c r="H801" s="273">
        <v>13329803</v>
      </c>
      <c r="I801" s="292"/>
    </row>
    <row r="802" spans="1:9" s="259" customFormat="1" ht="18.75" hidden="1">
      <c r="A802" s="260"/>
      <c r="B802" s="265"/>
      <c r="C802" s="245">
        <v>351</v>
      </c>
      <c r="D802" s="240" t="s">
        <v>119</v>
      </c>
      <c r="E802" s="240" t="s">
        <v>119</v>
      </c>
      <c r="F802" s="240" t="s">
        <v>381</v>
      </c>
      <c r="G802" s="241" t="s">
        <v>77</v>
      </c>
      <c r="H802" s="276"/>
      <c r="I802" s="295"/>
    </row>
    <row r="803" spans="1:9" s="106" customFormat="1" ht="18.75">
      <c r="A803" s="109"/>
      <c r="B803" s="16"/>
      <c r="C803" s="7">
        <v>351</v>
      </c>
      <c r="D803" s="13" t="s">
        <v>119</v>
      </c>
      <c r="E803" s="13" t="s">
        <v>119</v>
      </c>
      <c r="F803" s="13" t="s">
        <v>193</v>
      </c>
      <c r="G803" s="13" t="s">
        <v>98</v>
      </c>
      <c r="H803" s="273">
        <f>H804+H806+H808+H810</f>
        <v>14617528</v>
      </c>
      <c r="I803" s="292"/>
    </row>
    <row r="804" spans="1:9" s="106" customFormat="1" ht="18.75">
      <c r="A804" s="109"/>
      <c r="B804" s="16"/>
      <c r="C804" s="7">
        <v>351</v>
      </c>
      <c r="D804" s="13" t="s">
        <v>119</v>
      </c>
      <c r="E804" s="13" t="s">
        <v>119</v>
      </c>
      <c r="F804" s="13" t="s">
        <v>193</v>
      </c>
      <c r="G804" s="13" t="s">
        <v>274</v>
      </c>
      <c r="H804" s="273">
        <f>H805</f>
        <v>9815415</v>
      </c>
      <c r="I804" s="292"/>
    </row>
    <row r="805" spans="1:9" s="106" customFormat="1" ht="18.75">
      <c r="A805" s="109"/>
      <c r="B805" s="16"/>
      <c r="C805" s="7">
        <v>351</v>
      </c>
      <c r="D805" s="13" t="s">
        <v>119</v>
      </c>
      <c r="E805" s="13" t="s">
        <v>119</v>
      </c>
      <c r="F805" s="13" t="s">
        <v>193</v>
      </c>
      <c r="G805" s="13" t="s">
        <v>26</v>
      </c>
      <c r="H805" s="273">
        <f>9790175+25240</f>
        <v>9815415</v>
      </c>
      <c r="I805" s="292"/>
    </row>
    <row r="806" spans="1:9" s="106" customFormat="1" ht="18.75">
      <c r="A806" s="109"/>
      <c r="B806" s="16"/>
      <c r="C806" s="7">
        <v>351</v>
      </c>
      <c r="D806" s="13" t="s">
        <v>119</v>
      </c>
      <c r="E806" s="13" t="s">
        <v>119</v>
      </c>
      <c r="F806" s="13" t="s">
        <v>193</v>
      </c>
      <c r="G806" s="13" t="s">
        <v>275</v>
      </c>
      <c r="H806" s="273">
        <f>H807</f>
        <v>958408</v>
      </c>
      <c r="I806" s="292"/>
    </row>
    <row r="807" spans="1:9" s="106" customFormat="1" ht="18.75">
      <c r="A807" s="109"/>
      <c r="B807" s="16"/>
      <c r="C807" s="7">
        <v>351</v>
      </c>
      <c r="D807" s="13" t="s">
        <v>119</v>
      </c>
      <c r="E807" s="13" t="s">
        <v>119</v>
      </c>
      <c r="F807" s="13" t="s">
        <v>193</v>
      </c>
      <c r="G807" s="8" t="s">
        <v>28</v>
      </c>
      <c r="H807" s="273">
        <f>1372214-30900-382906</f>
        <v>958408</v>
      </c>
      <c r="I807" s="292"/>
    </row>
    <row r="808" spans="1:9" s="106" customFormat="1" ht="18.75">
      <c r="A808" s="109"/>
      <c r="B808" s="16"/>
      <c r="C808" s="7">
        <v>351</v>
      </c>
      <c r="D808" s="13" t="s">
        <v>119</v>
      </c>
      <c r="E808" s="13" t="s">
        <v>119</v>
      </c>
      <c r="F808" s="13" t="s">
        <v>193</v>
      </c>
      <c r="G808" s="13" t="s">
        <v>280</v>
      </c>
      <c r="H808" s="273">
        <f>H809</f>
        <v>135635</v>
      </c>
      <c r="I808" s="292"/>
    </row>
    <row r="809" spans="1:9" s="106" customFormat="1" ht="18.75">
      <c r="A809" s="109"/>
      <c r="B809" s="16"/>
      <c r="C809" s="7">
        <v>351</v>
      </c>
      <c r="D809" s="13" t="s">
        <v>119</v>
      </c>
      <c r="E809" s="13" t="s">
        <v>119</v>
      </c>
      <c r="F809" s="13" t="s">
        <v>193</v>
      </c>
      <c r="G809" s="13" t="s">
        <v>281</v>
      </c>
      <c r="H809" s="273">
        <v>135635</v>
      </c>
      <c r="I809" s="292"/>
    </row>
    <row r="810" spans="1:9" s="106" customFormat="1" ht="18.75">
      <c r="A810" s="109"/>
      <c r="B810" s="16"/>
      <c r="C810" s="7">
        <v>351</v>
      </c>
      <c r="D810" s="13" t="s">
        <v>119</v>
      </c>
      <c r="E810" s="13" t="s">
        <v>119</v>
      </c>
      <c r="F810" s="13" t="s">
        <v>255</v>
      </c>
      <c r="G810" s="13" t="s">
        <v>98</v>
      </c>
      <c r="H810" s="273">
        <f>H811</f>
        <v>3708070</v>
      </c>
      <c r="I810" s="292"/>
    </row>
    <row r="811" spans="1:9" s="106" customFormat="1" ht="18.75">
      <c r="A811" s="109"/>
      <c r="B811" s="16"/>
      <c r="C811" s="7">
        <v>351</v>
      </c>
      <c r="D811" s="13" t="s">
        <v>119</v>
      </c>
      <c r="E811" s="13" t="s">
        <v>119</v>
      </c>
      <c r="F811" s="13" t="s">
        <v>255</v>
      </c>
      <c r="G811" s="13" t="s">
        <v>274</v>
      </c>
      <c r="H811" s="273">
        <f>H812</f>
        <v>3708070</v>
      </c>
      <c r="I811" s="292"/>
    </row>
    <row r="812" spans="1:9" s="106" customFormat="1" ht="18.75">
      <c r="A812" s="109"/>
      <c r="B812" s="16"/>
      <c r="C812" s="7">
        <v>351</v>
      </c>
      <c r="D812" s="13" t="s">
        <v>119</v>
      </c>
      <c r="E812" s="13" t="s">
        <v>119</v>
      </c>
      <c r="F812" s="13" t="s">
        <v>255</v>
      </c>
      <c r="G812" s="13" t="s">
        <v>26</v>
      </c>
      <c r="H812" s="273">
        <v>3708070</v>
      </c>
      <c r="I812" s="292"/>
    </row>
    <row r="813" spans="1:9" s="106" customFormat="1" ht="18.75">
      <c r="A813" s="109"/>
      <c r="B813" s="16"/>
      <c r="C813" s="7">
        <v>351</v>
      </c>
      <c r="D813" s="13" t="s">
        <v>119</v>
      </c>
      <c r="E813" s="13" t="s">
        <v>119</v>
      </c>
      <c r="F813" s="11" t="s">
        <v>17</v>
      </c>
      <c r="G813" s="13" t="s">
        <v>98</v>
      </c>
      <c r="H813" s="273">
        <f>H814+H817</f>
        <v>413806</v>
      </c>
      <c r="I813" s="292"/>
    </row>
    <row r="814" spans="1:9" s="106" customFormat="1" ht="18.75">
      <c r="A814" s="109"/>
      <c r="B814" s="16"/>
      <c r="C814" s="7">
        <v>351</v>
      </c>
      <c r="D814" s="13" t="s">
        <v>119</v>
      </c>
      <c r="E814" s="13" t="s">
        <v>119</v>
      </c>
      <c r="F814" s="11" t="s">
        <v>18</v>
      </c>
      <c r="G814" s="13" t="s">
        <v>98</v>
      </c>
      <c r="H814" s="273">
        <f>H815</f>
        <v>30900</v>
      </c>
      <c r="I814" s="292"/>
    </row>
    <row r="815" spans="1:9" s="106" customFormat="1" ht="18.75">
      <c r="A815" s="109"/>
      <c r="B815" s="16"/>
      <c r="C815" s="7">
        <v>351</v>
      </c>
      <c r="D815" s="13" t="s">
        <v>119</v>
      </c>
      <c r="E815" s="13" t="s">
        <v>119</v>
      </c>
      <c r="F815" s="11" t="s">
        <v>18</v>
      </c>
      <c r="G815" s="13" t="s">
        <v>275</v>
      </c>
      <c r="H815" s="273">
        <f>H816</f>
        <v>30900</v>
      </c>
      <c r="I815" s="292"/>
    </row>
    <row r="816" spans="1:9" s="106" customFormat="1" ht="18.75">
      <c r="A816" s="109"/>
      <c r="B816" s="16"/>
      <c r="C816" s="7">
        <v>351</v>
      </c>
      <c r="D816" s="13" t="s">
        <v>119</v>
      </c>
      <c r="E816" s="13" t="s">
        <v>119</v>
      </c>
      <c r="F816" s="11" t="s">
        <v>18</v>
      </c>
      <c r="G816" s="8" t="s">
        <v>28</v>
      </c>
      <c r="H816" s="273">
        <v>30900</v>
      </c>
      <c r="I816" s="292"/>
    </row>
    <row r="817" spans="1:9" s="106" customFormat="1" ht="18.75">
      <c r="A817" s="109"/>
      <c r="B817" s="16"/>
      <c r="C817" s="7">
        <v>351</v>
      </c>
      <c r="D817" s="13" t="s">
        <v>119</v>
      </c>
      <c r="E817" s="13" t="s">
        <v>119</v>
      </c>
      <c r="F817" s="11" t="s">
        <v>19</v>
      </c>
      <c r="G817" s="13" t="s">
        <v>98</v>
      </c>
      <c r="H817" s="273">
        <f>H818</f>
        <v>382906</v>
      </c>
      <c r="I817" s="292"/>
    </row>
    <row r="818" spans="1:9" s="106" customFormat="1" ht="18.75">
      <c r="A818" s="109"/>
      <c r="B818" s="16"/>
      <c r="C818" s="7">
        <v>351</v>
      </c>
      <c r="D818" s="13" t="s">
        <v>119</v>
      </c>
      <c r="E818" s="13" t="s">
        <v>119</v>
      </c>
      <c r="F818" s="11" t="s">
        <v>19</v>
      </c>
      <c r="G818" s="13" t="s">
        <v>275</v>
      </c>
      <c r="H818" s="273">
        <f>H819</f>
        <v>382906</v>
      </c>
      <c r="I818" s="292"/>
    </row>
    <row r="819" spans="1:9" s="106" customFormat="1" ht="18.75">
      <c r="A819" s="109"/>
      <c r="B819" s="16"/>
      <c r="C819" s="7">
        <v>351</v>
      </c>
      <c r="D819" s="13" t="s">
        <v>119</v>
      </c>
      <c r="E819" s="13" t="s">
        <v>119</v>
      </c>
      <c r="F819" s="11" t="s">
        <v>19</v>
      </c>
      <c r="G819" s="8" t="s">
        <v>28</v>
      </c>
      <c r="H819" s="273">
        <v>382906</v>
      </c>
      <c r="I819" s="292"/>
    </row>
    <row r="820" spans="1:9" s="113" customFormat="1" ht="131.25">
      <c r="A820" s="107" t="s">
        <v>529</v>
      </c>
      <c r="B820" s="119" t="s">
        <v>9</v>
      </c>
      <c r="C820" s="48">
        <v>351</v>
      </c>
      <c r="D820" s="37" t="s">
        <v>106</v>
      </c>
      <c r="E820" s="120" t="s">
        <v>110</v>
      </c>
      <c r="F820" s="120" t="s">
        <v>97</v>
      </c>
      <c r="G820" s="120" t="s">
        <v>98</v>
      </c>
      <c r="H820" s="274">
        <f>H823</f>
        <v>18410106</v>
      </c>
      <c r="I820" s="296">
        <v>18410106</v>
      </c>
    </row>
    <row r="821" spans="1:9" s="106" customFormat="1" ht="18.75">
      <c r="A821" s="109"/>
      <c r="B821" s="16"/>
      <c r="C821" s="7">
        <v>351</v>
      </c>
      <c r="D821" s="14" t="s">
        <v>106</v>
      </c>
      <c r="E821" s="13" t="s">
        <v>96</v>
      </c>
      <c r="F821" s="13" t="s">
        <v>97</v>
      </c>
      <c r="G821" s="13" t="s">
        <v>98</v>
      </c>
      <c r="H821" s="273">
        <f aca="true" t="shared" si="0" ref="H821:H826">H822</f>
        <v>18410106</v>
      </c>
      <c r="I821" s="292"/>
    </row>
    <row r="822" spans="1:9" s="106" customFormat="1" ht="18.75">
      <c r="A822" s="109"/>
      <c r="B822" s="16"/>
      <c r="C822" s="10">
        <v>351</v>
      </c>
      <c r="D822" s="13" t="s">
        <v>106</v>
      </c>
      <c r="E822" s="8" t="s">
        <v>110</v>
      </c>
      <c r="F822" s="13" t="s">
        <v>97</v>
      </c>
      <c r="G822" s="13" t="s">
        <v>98</v>
      </c>
      <c r="H822" s="273">
        <f t="shared" si="0"/>
        <v>18410106</v>
      </c>
      <c r="I822" s="292"/>
    </row>
    <row r="823" spans="1:9" s="106" customFormat="1" ht="18.75">
      <c r="A823" s="109"/>
      <c r="B823" s="16"/>
      <c r="C823" s="7">
        <v>351</v>
      </c>
      <c r="D823" s="11" t="s">
        <v>106</v>
      </c>
      <c r="E823" s="8" t="s">
        <v>110</v>
      </c>
      <c r="F823" s="8" t="s">
        <v>373</v>
      </c>
      <c r="G823" s="8" t="s">
        <v>98</v>
      </c>
      <c r="H823" s="272">
        <f t="shared" si="0"/>
        <v>18410106</v>
      </c>
      <c r="I823" s="292"/>
    </row>
    <row r="824" spans="1:9" s="106" customFormat="1" ht="18.75">
      <c r="A824" s="109"/>
      <c r="B824" s="16"/>
      <c r="C824" s="7">
        <v>351</v>
      </c>
      <c r="D824" s="11" t="s">
        <v>106</v>
      </c>
      <c r="E824" s="8" t="s">
        <v>110</v>
      </c>
      <c r="F824" s="8" t="s">
        <v>179</v>
      </c>
      <c r="G824" s="8" t="s">
        <v>98</v>
      </c>
      <c r="H824" s="278">
        <f t="shared" si="0"/>
        <v>18410106</v>
      </c>
      <c r="I824" s="292"/>
    </row>
    <row r="825" spans="1:9" s="106" customFormat="1" ht="18.75">
      <c r="A825" s="109"/>
      <c r="B825" s="16"/>
      <c r="C825" s="7">
        <v>351</v>
      </c>
      <c r="D825" s="11" t="s">
        <v>106</v>
      </c>
      <c r="E825" s="8" t="s">
        <v>110</v>
      </c>
      <c r="F825" s="8" t="s">
        <v>179</v>
      </c>
      <c r="G825" s="8" t="s">
        <v>283</v>
      </c>
      <c r="H825" s="272">
        <f t="shared" si="0"/>
        <v>18410106</v>
      </c>
      <c r="I825" s="292"/>
    </row>
    <row r="826" spans="1:9" s="106" customFormat="1" ht="18.75">
      <c r="A826" s="109"/>
      <c r="B826" s="16"/>
      <c r="C826" s="7">
        <v>351</v>
      </c>
      <c r="D826" s="11" t="s">
        <v>106</v>
      </c>
      <c r="E826" s="8" t="s">
        <v>110</v>
      </c>
      <c r="F826" s="8" t="s">
        <v>179</v>
      </c>
      <c r="G826" s="8" t="s">
        <v>71</v>
      </c>
      <c r="H826" s="272">
        <f t="shared" si="0"/>
        <v>18410106</v>
      </c>
      <c r="I826" s="292"/>
    </row>
    <row r="827" spans="1:9" s="106" customFormat="1" ht="18.75">
      <c r="A827" s="109"/>
      <c r="B827" s="16"/>
      <c r="C827" s="7">
        <v>351</v>
      </c>
      <c r="D827" s="11" t="s">
        <v>106</v>
      </c>
      <c r="E827" s="8" t="s">
        <v>110</v>
      </c>
      <c r="F827" s="8" t="s">
        <v>179</v>
      </c>
      <c r="G827" s="8" t="s">
        <v>72</v>
      </c>
      <c r="H827" s="272">
        <f>'приложение № 6'!G842</f>
        <v>18410106</v>
      </c>
      <c r="I827" s="292"/>
    </row>
    <row r="828" spans="1:10" s="113" customFormat="1" ht="112.5">
      <c r="A828" s="107" t="s">
        <v>525</v>
      </c>
      <c r="B828" s="47" t="s">
        <v>354</v>
      </c>
      <c r="C828" s="48">
        <v>357</v>
      </c>
      <c r="D828" s="15" t="s">
        <v>96</v>
      </c>
      <c r="E828" s="15" t="s">
        <v>96</v>
      </c>
      <c r="F828" s="15" t="s">
        <v>97</v>
      </c>
      <c r="G828" s="15" t="s">
        <v>98</v>
      </c>
      <c r="H828" s="275">
        <f>H829+H855</f>
        <v>23953208.33</v>
      </c>
      <c r="I828" s="213">
        <v>23953208.33</v>
      </c>
      <c r="J828" s="136"/>
    </row>
    <row r="829" spans="1:9" s="106" customFormat="1" ht="18.75">
      <c r="A829" s="109"/>
      <c r="B829" s="1"/>
      <c r="C829" s="7">
        <v>357</v>
      </c>
      <c r="D829" s="14" t="s">
        <v>119</v>
      </c>
      <c r="E829" s="13" t="s">
        <v>96</v>
      </c>
      <c r="F829" s="13" t="s">
        <v>97</v>
      </c>
      <c r="G829" s="13" t="s">
        <v>98</v>
      </c>
      <c r="H829" s="273">
        <f>H830</f>
        <v>22475880.08</v>
      </c>
      <c r="I829" s="292"/>
    </row>
    <row r="830" spans="1:9" s="106" customFormat="1" ht="18.75">
      <c r="A830" s="109"/>
      <c r="B830" s="1"/>
      <c r="C830" s="7">
        <v>357</v>
      </c>
      <c r="D830" s="13" t="s">
        <v>119</v>
      </c>
      <c r="E830" s="13" t="s">
        <v>119</v>
      </c>
      <c r="F830" s="13" t="s">
        <v>97</v>
      </c>
      <c r="G830" s="13" t="s">
        <v>98</v>
      </c>
      <c r="H830" s="273">
        <f>H831+H843+H848</f>
        <v>22475880.08</v>
      </c>
      <c r="I830" s="292"/>
    </row>
    <row r="831" spans="1:9" s="106" customFormat="1" ht="18.75">
      <c r="A831" s="109"/>
      <c r="B831" s="1"/>
      <c r="C831" s="7">
        <v>357</v>
      </c>
      <c r="D831" s="13" t="s">
        <v>119</v>
      </c>
      <c r="E831" s="13" t="s">
        <v>119</v>
      </c>
      <c r="F831" s="13" t="s">
        <v>193</v>
      </c>
      <c r="G831" s="13" t="s">
        <v>98</v>
      </c>
      <c r="H831" s="273">
        <f>H832+H834+H836+H838</f>
        <v>20387023</v>
      </c>
      <c r="I831" s="292"/>
    </row>
    <row r="832" spans="1:9" s="106" customFormat="1" ht="18.75">
      <c r="A832" s="109"/>
      <c r="B832" s="1"/>
      <c r="C832" s="7">
        <v>357</v>
      </c>
      <c r="D832" s="13" t="s">
        <v>119</v>
      </c>
      <c r="E832" s="13" t="s">
        <v>119</v>
      </c>
      <c r="F832" s="13" t="s">
        <v>193</v>
      </c>
      <c r="G832" s="13" t="s">
        <v>274</v>
      </c>
      <c r="H832" s="273">
        <f>H833</f>
        <v>11037232</v>
      </c>
      <c r="I832" s="292"/>
    </row>
    <row r="833" spans="1:9" s="106" customFormat="1" ht="18.75">
      <c r="A833" s="109"/>
      <c r="B833" s="1"/>
      <c r="C833" s="7">
        <v>357</v>
      </c>
      <c r="D833" s="13" t="s">
        <v>119</v>
      </c>
      <c r="E833" s="13" t="s">
        <v>119</v>
      </c>
      <c r="F833" s="13" t="s">
        <v>193</v>
      </c>
      <c r="G833" s="13" t="s">
        <v>26</v>
      </c>
      <c r="H833" s="273">
        <f>'приложение № 6'!G972</f>
        <v>11037232</v>
      </c>
      <c r="I833" s="292"/>
    </row>
    <row r="834" spans="1:9" s="106" customFormat="1" ht="18.75">
      <c r="A834" s="109"/>
      <c r="B834" s="1"/>
      <c r="C834" s="7">
        <v>357</v>
      </c>
      <c r="D834" s="13" t="s">
        <v>119</v>
      </c>
      <c r="E834" s="13" t="s">
        <v>119</v>
      </c>
      <c r="F834" s="13" t="s">
        <v>193</v>
      </c>
      <c r="G834" s="13" t="s">
        <v>275</v>
      </c>
      <c r="H834" s="273">
        <f>H835</f>
        <v>2215643</v>
      </c>
      <c r="I834" s="292"/>
    </row>
    <row r="835" spans="1:9" s="106" customFormat="1" ht="18.75">
      <c r="A835" s="109"/>
      <c r="B835" s="1"/>
      <c r="C835" s="7">
        <v>357</v>
      </c>
      <c r="D835" s="13" t="s">
        <v>119</v>
      </c>
      <c r="E835" s="13" t="s">
        <v>119</v>
      </c>
      <c r="F835" s="13" t="s">
        <v>193</v>
      </c>
      <c r="G835" s="8" t="s">
        <v>28</v>
      </c>
      <c r="H835" s="273">
        <f>'приложение № 6'!G974</f>
        <v>2215643</v>
      </c>
      <c r="I835" s="292"/>
    </row>
    <row r="836" spans="1:9" s="106" customFormat="1" ht="18.75">
      <c r="A836" s="109"/>
      <c r="B836" s="1"/>
      <c r="C836" s="7">
        <v>357</v>
      </c>
      <c r="D836" s="13" t="s">
        <v>119</v>
      </c>
      <c r="E836" s="13" t="s">
        <v>119</v>
      </c>
      <c r="F836" s="13" t="s">
        <v>193</v>
      </c>
      <c r="G836" s="13" t="s">
        <v>280</v>
      </c>
      <c r="H836" s="273">
        <f>H837</f>
        <v>3104575</v>
      </c>
      <c r="I836" s="292"/>
    </row>
    <row r="837" spans="1:9" s="106" customFormat="1" ht="18.75">
      <c r="A837" s="109"/>
      <c r="B837" s="104"/>
      <c r="C837" s="7">
        <v>357</v>
      </c>
      <c r="D837" s="13" t="s">
        <v>119</v>
      </c>
      <c r="E837" s="13" t="s">
        <v>119</v>
      </c>
      <c r="F837" s="13" t="s">
        <v>193</v>
      </c>
      <c r="G837" s="13" t="s">
        <v>281</v>
      </c>
      <c r="H837" s="273">
        <f>'приложение № 6'!G976</f>
        <v>3104575</v>
      </c>
      <c r="I837" s="292"/>
    </row>
    <row r="838" spans="1:9" s="106" customFormat="1" ht="18.75">
      <c r="A838" s="109"/>
      <c r="B838" s="104"/>
      <c r="C838" s="7">
        <v>357</v>
      </c>
      <c r="D838" s="13" t="s">
        <v>119</v>
      </c>
      <c r="E838" s="13" t="s">
        <v>119</v>
      </c>
      <c r="F838" s="13" t="s">
        <v>255</v>
      </c>
      <c r="G838" s="13" t="s">
        <v>98</v>
      </c>
      <c r="H838" s="273">
        <f>H839+H841</f>
        <v>4029573</v>
      </c>
      <c r="I838" s="292"/>
    </row>
    <row r="839" spans="1:9" s="106" customFormat="1" ht="18.75">
      <c r="A839" s="109"/>
      <c r="B839" s="104"/>
      <c r="C839" s="7">
        <v>357</v>
      </c>
      <c r="D839" s="13" t="s">
        <v>119</v>
      </c>
      <c r="E839" s="13" t="s">
        <v>119</v>
      </c>
      <c r="F839" s="13" t="s">
        <v>255</v>
      </c>
      <c r="G839" s="13" t="s">
        <v>274</v>
      </c>
      <c r="H839" s="273">
        <f>H840</f>
        <v>3927761</v>
      </c>
      <c r="I839" s="292"/>
    </row>
    <row r="840" spans="1:9" s="106" customFormat="1" ht="18.75">
      <c r="A840" s="109"/>
      <c r="B840" s="104"/>
      <c r="C840" s="7">
        <v>357</v>
      </c>
      <c r="D840" s="13" t="s">
        <v>119</v>
      </c>
      <c r="E840" s="13" t="s">
        <v>119</v>
      </c>
      <c r="F840" s="13" t="s">
        <v>255</v>
      </c>
      <c r="G840" s="13" t="s">
        <v>26</v>
      </c>
      <c r="H840" s="273">
        <f>'приложение № 6'!G979</f>
        <v>3927761</v>
      </c>
      <c r="I840" s="292"/>
    </row>
    <row r="841" spans="1:9" s="106" customFormat="1" ht="18.75">
      <c r="A841" s="109"/>
      <c r="B841" s="104"/>
      <c r="C841" s="7">
        <v>357</v>
      </c>
      <c r="D841" s="13" t="s">
        <v>119</v>
      </c>
      <c r="E841" s="13" t="s">
        <v>119</v>
      </c>
      <c r="F841" s="13" t="s">
        <v>255</v>
      </c>
      <c r="G841" s="13" t="s">
        <v>275</v>
      </c>
      <c r="H841" s="273">
        <f>H842</f>
        <v>101812</v>
      </c>
      <c r="I841" s="292"/>
    </row>
    <row r="842" spans="1:9" s="106" customFormat="1" ht="18.75">
      <c r="A842" s="109"/>
      <c r="B842" s="104"/>
      <c r="C842" s="7">
        <v>357</v>
      </c>
      <c r="D842" s="13" t="s">
        <v>119</v>
      </c>
      <c r="E842" s="13" t="s">
        <v>119</v>
      </c>
      <c r="F842" s="13" t="s">
        <v>255</v>
      </c>
      <c r="G842" s="13" t="s">
        <v>28</v>
      </c>
      <c r="H842" s="273">
        <f>'приложение № 6'!G981</f>
        <v>101812</v>
      </c>
      <c r="I842" s="292"/>
    </row>
    <row r="843" spans="1:9" s="106" customFormat="1" ht="18.75">
      <c r="A843" s="109"/>
      <c r="B843" s="104"/>
      <c r="C843" s="7">
        <v>357</v>
      </c>
      <c r="D843" s="13" t="s">
        <v>119</v>
      </c>
      <c r="E843" s="13" t="s">
        <v>119</v>
      </c>
      <c r="F843" s="13" t="s">
        <v>365</v>
      </c>
      <c r="G843" s="13" t="s">
        <v>98</v>
      </c>
      <c r="H843" s="273">
        <f>H844</f>
        <v>1790857.08</v>
      </c>
      <c r="I843" s="292"/>
    </row>
    <row r="844" spans="1:9" s="106" customFormat="1" ht="18.75">
      <c r="A844" s="109"/>
      <c r="B844" s="104"/>
      <c r="C844" s="7">
        <v>357</v>
      </c>
      <c r="D844" s="13" t="s">
        <v>119</v>
      </c>
      <c r="E844" s="13" t="s">
        <v>119</v>
      </c>
      <c r="F844" s="13" t="s">
        <v>367</v>
      </c>
      <c r="G844" s="11" t="s">
        <v>98</v>
      </c>
      <c r="H844" s="273">
        <f>H845</f>
        <v>1790857.08</v>
      </c>
      <c r="I844" s="292"/>
    </row>
    <row r="845" spans="1:9" s="106" customFormat="1" ht="18.75">
      <c r="A845" s="109"/>
      <c r="B845" s="104"/>
      <c r="C845" s="7">
        <v>357</v>
      </c>
      <c r="D845" s="13" t="s">
        <v>119</v>
      </c>
      <c r="E845" s="13" t="s">
        <v>119</v>
      </c>
      <c r="F845" s="13" t="s">
        <v>138</v>
      </c>
      <c r="G845" s="11" t="s">
        <v>98</v>
      </c>
      <c r="H845" s="273">
        <f>H846</f>
        <v>1790857.08</v>
      </c>
      <c r="I845" s="292"/>
    </row>
    <row r="846" spans="1:9" s="106" customFormat="1" ht="18.75">
      <c r="A846" s="109"/>
      <c r="B846" s="104"/>
      <c r="C846" s="7">
        <v>357</v>
      </c>
      <c r="D846" s="13" t="s">
        <v>119</v>
      </c>
      <c r="E846" s="13" t="s">
        <v>119</v>
      </c>
      <c r="F846" s="13" t="s">
        <v>138</v>
      </c>
      <c r="G846" s="8">
        <v>400</v>
      </c>
      <c r="H846" s="273">
        <f>H847</f>
        <v>1790857.08</v>
      </c>
      <c r="I846" s="292"/>
    </row>
    <row r="847" spans="1:9" s="106" customFormat="1" ht="18.75">
      <c r="A847" s="109"/>
      <c r="B847" s="104"/>
      <c r="C847" s="7">
        <v>357</v>
      </c>
      <c r="D847" s="13" t="s">
        <v>119</v>
      </c>
      <c r="E847" s="13" t="s">
        <v>119</v>
      </c>
      <c r="F847" s="13" t="s">
        <v>138</v>
      </c>
      <c r="G847" s="8" t="s">
        <v>54</v>
      </c>
      <c r="H847" s="273">
        <f>'приложение № 6'!G986</f>
        <v>1790857.08</v>
      </c>
      <c r="I847" s="292"/>
    </row>
    <row r="848" spans="1:9" s="106" customFormat="1" ht="18.75">
      <c r="A848" s="109"/>
      <c r="B848" s="104"/>
      <c r="C848" s="7">
        <v>357</v>
      </c>
      <c r="D848" s="14" t="s">
        <v>119</v>
      </c>
      <c r="E848" s="13" t="s">
        <v>119</v>
      </c>
      <c r="F848" s="11" t="s">
        <v>17</v>
      </c>
      <c r="G848" s="13" t="s">
        <v>98</v>
      </c>
      <c r="H848" s="273">
        <f>H849+H852</f>
        <v>298000</v>
      </c>
      <c r="I848" s="292"/>
    </row>
    <row r="849" spans="1:9" s="106" customFormat="1" ht="18.75">
      <c r="A849" s="109"/>
      <c r="B849" s="104"/>
      <c r="C849" s="7">
        <v>357</v>
      </c>
      <c r="D849" s="14" t="s">
        <v>119</v>
      </c>
      <c r="E849" s="13" t="s">
        <v>119</v>
      </c>
      <c r="F849" s="11" t="s">
        <v>18</v>
      </c>
      <c r="G849" s="13" t="s">
        <v>98</v>
      </c>
      <c r="H849" s="273">
        <f>H850</f>
        <v>100000</v>
      </c>
      <c r="I849" s="292"/>
    </row>
    <row r="850" spans="1:9" s="106" customFormat="1" ht="18.75">
      <c r="A850" s="109"/>
      <c r="B850" s="104"/>
      <c r="C850" s="7">
        <v>357</v>
      </c>
      <c r="D850" s="14" t="s">
        <v>119</v>
      </c>
      <c r="E850" s="13" t="s">
        <v>119</v>
      </c>
      <c r="F850" s="11" t="s">
        <v>18</v>
      </c>
      <c r="G850" s="13" t="s">
        <v>275</v>
      </c>
      <c r="H850" s="273">
        <f>H851</f>
        <v>100000</v>
      </c>
      <c r="I850" s="292"/>
    </row>
    <row r="851" spans="1:9" s="106" customFormat="1" ht="18.75">
      <c r="A851" s="109"/>
      <c r="B851" s="104"/>
      <c r="C851" s="7">
        <v>357</v>
      </c>
      <c r="D851" s="14" t="s">
        <v>119</v>
      </c>
      <c r="E851" s="13" t="s">
        <v>119</v>
      </c>
      <c r="F851" s="11" t="s">
        <v>18</v>
      </c>
      <c r="G851" s="13" t="s">
        <v>28</v>
      </c>
      <c r="H851" s="273">
        <f>'приложение № 6'!G994</f>
        <v>100000</v>
      </c>
      <c r="I851" s="292"/>
    </row>
    <row r="852" spans="1:9" s="106" customFormat="1" ht="18.75">
      <c r="A852" s="109"/>
      <c r="B852" s="104"/>
      <c r="C852" s="7">
        <v>357</v>
      </c>
      <c r="D852" s="14" t="s">
        <v>119</v>
      </c>
      <c r="E852" s="13" t="s">
        <v>119</v>
      </c>
      <c r="F852" s="11" t="s">
        <v>19</v>
      </c>
      <c r="G852" s="13" t="s">
        <v>98</v>
      </c>
      <c r="H852" s="273">
        <f>H853</f>
        <v>198000</v>
      </c>
      <c r="I852" s="292"/>
    </row>
    <row r="853" spans="1:9" s="106" customFormat="1" ht="18.75">
      <c r="A853" s="109"/>
      <c r="B853" s="104"/>
      <c r="C853" s="7">
        <v>357</v>
      </c>
      <c r="D853" s="14" t="s">
        <v>119</v>
      </c>
      <c r="E853" s="13" t="s">
        <v>119</v>
      </c>
      <c r="F853" s="11" t="s">
        <v>19</v>
      </c>
      <c r="G853" s="13" t="s">
        <v>275</v>
      </c>
      <c r="H853" s="273">
        <f>H854</f>
        <v>198000</v>
      </c>
      <c r="I853" s="292"/>
    </row>
    <row r="854" spans="1:9" s="106" customFormat="1" ht="18.75">
      <c r="A854" s="109"/>
      <c r="B854" s="104"/>
      <c r="C854" s="7">
        <v>357</v>
      </c>
      <c r="D854" s="14" t="s">
        <v>119</v>
      </c>
      <c r="E854" s="13" t="s">
        <v>119</v>
      </c>
      <c r="F854" s="11" t="s">
        <v>19</v>
      </c>
      <c r="G854" s="13" t="s">
        <v>28</v>
      </c>
      <c r="H854" s="273">
        <f>'приложение № 6'!G997</f>
        <v>198000</v>
      </c>
      <c r="I854" s="292"/>
    </row>
    <row r="855" spans="1:9" s="106" customFormat="1" ht="18.75">
      <c r="A855" s="109"/>
      <c r="B855" s="104"/>
      <c r="C855" s="7">
        <v>357</v>
      </c>
      <c r="D855" s="11" t="s">
        <v>140</v>
      </c>
      <c r="E855" s="8" t="s">
        <v>96</v>
      </c>
      <c r="F855" s="8" t="s">
        <v>97</v>
      </c>
      <c r="G855" s="8" t="s">
        <v>98</v>
      </c>
      <c r="H855" s="273">
        <f>H856</f>
        <v>1477328.25</v>
      </c>
      <c r="I855" s="292"/>
    </row>
    <row r="856" spans="1:9" s="106" customFormat="1" ht="18.75">
      <c r="A856" s="109"/>
      <c r="B856" s="104"/>
      <c r="C856" s="7">
        <v>357</v>
      </c>
      <c r="D856" s="62" t="s">
        <v>140</v>
      </c>
      <c r="E856" s="72" t="s">
        <v>106</v>
      </c>
      <c r="F856" s="72" t="s">
        <v>97</v>
      </c>
      <c r="G856" s="72" t="s">
        <v>98</v>
      </c>
      <c r="H856" s="273">
        <f>H857</f>
        <v>1477328.25</v>
      </c>
      <c r="I856" s="292"/>
    </row>
    <row r="857" spans="1:9" s="106" customFormat="1" ht="18.75">
      <c r="A857" s="109"/>
      <c r="B857" s="104"/>
      <c r="C857" s="7">
        <v>357</v>
      </c>
      <c r="D857" s="62" t="s">
        <v>140</v>
      </c>
      <c r="E857" s="72" t="s">
        <v>106</v>
      </c>
      <c r="F857" s="13" t="s">
        <v>365</v>
      </c>
      <c r="G857" s="13" t="s">
        <v>98</v>
      </c>
      <c r="H857" s="273">
        <f>H858</f>
        <v>1477328.25</v>
      </c>
      <c r="I857" s="292"/>
    </row>
    <row r="858" spans="1:9" s="106" customFormat="1" ht="18.75">
      <c r="A858" s="109"/>
      <c r="B858" s="104"/>
      <c r="C858" s="7">
        <v>357</v>
      </c>
      <c r="D858" s="62" t="s">
        <v>140</v>
      </c>
      <c r="E858" s="72" t="s">
        <v>106</v>
      </c>
      <c r="F858" s="13" t="s">
        <v>367</v>
      </c>
      <c r="G858" s="11" t="s">
        <v>98</v>
      </c>
      <c r="H858" s="273">
        <f>H859</f>
        <v>1477328.25</v>
      </c>
      <c r="I858" s="292"/>
    </row>
    <row r="859" spans="1:9" s="106" customFormat="1" ht="18.75">
      <c r="A859" s="109"/>
      <c r="B859" s="104"/>
      <c r="C859" s="7">
        <v>357</v>
      </c>
      <c r="D859" s="62" t="s">
        <v>140</v>
      </c>
      <c r="E859" s="72" t="s">
        <v>106</v>
      </c>
      <c r="F859" s="13" t="s">
        <v>367</v>
      </c>
      <c r="G859" s="13" t="s">
        <v>275</v>
      </c>
      <c r="H859" s="273">
        <f>H860</f>
        <v>1477328.25</v>
      </c>
      <c r="I859" s="292"/>
    </row>
    <row r="860" spans="1:9" s="106" customFormat="1" ht="18.75">
      <c r="A860" s="109"/>
      <c r="B860" s="104"/>
      <c r="C860" s="7">
        <v>357</v>
      </c>
      <c r="D860" s="62" t="s">
        <v>140</v>
      </c>
      <c r="E860" s="72" t="s">
        <v>106</v>
      </c>
      <c r="F860" s="13" t="s">
        <v>367</v>
      </c>
      <c r="G860" s="8" t="s">
        <v>28</v>
      </c>
      <c r="H860" s="273">
        <f>'приложение № 6'!G1018</f>
        <v>1477328.25</v>
      </c>
      <c r="I860" s="292"/>
    </row>
    <row r="861" spans="1:10" s="103" customFormat="1" ht="40.5">
      <c r="A861" s="162" t="s">
        <v>284</v>
      </c>
      <c r="B861" s="163"/>
      <c r="C861" s="164"/>
      <c r="D861" s="163"/>
      <c r="E861" s="163"/>
      <c r="F861" s="163"/>
      <c r="G861" s="163"/>
      <c r="H861" s="279">
        <f>H863+H872+H880+H896+H907+H971+H999+H1009+H1073+H1083+H1088</f>
        <v>101599979.67</v>
      </c>
      <c r="I861" s="210"/>
      <c r="J861" s="211"/>
    </row>
    <row r="862" spans="1:9" s="106" customFormat="1" ht="19.5">
      <c r="A862" s="121" t="s">
        <v>411</v>
      </c>
      <c r="B862" s="121"/>
      <c r="C862" s="122"/>
      <c r="D862" s="121"/>
      <c r="E862" s="121"/>
      <c r="F862" s="121"/>
      <c r="G862" s="121"/>
      <c r="H862" s="280"/>
      <c r="I862" s="292"/>
    </row>
    <row r="863" spans="1:9" s="106" customFormat="1" ht="75">
      <c r="A863" s="107" t="s">
        <v>12</v>
      </c>
      <c r="B863" s="127"/>
      <c r="C863" s="207"/>
      <c r="D863" s="127"/>
      <c r="E863" s="127"/>
      <c r="F863" s="127"/>
      <c r="G863" s="127"/>
      <c r="H863" s="281">
        <f>H864+H868</f>
        <v>110000</v>
      </c>
      <c r="I863" s="292"/>
    </row>
    <row r="864" spans="1:9" s="106" customFormat="1" ht="56.25">
      <c r="A864" s="121"/>
      <c r="B864" s="208" t="s">
        <v>353</v>
      </c>
      <c r="C864" s="128">
        <v>356</v>
      </c>
      <c r="D864" s="126" t="s">
        <v>89</v>
      </c>
      <c r="E864" s="126" t="s">
        <v>90</v>
      </c>
      <c r="F864" s="129" t="s">
        <v>118</v>
      </c>
      <c r="G864" s="126" t="s">
        <v>98</v>
      </c>
      <c r="H864" s="282">
        <f>H865</f>
        <v>22500</v>
      </c>
      <c r="I864" s="292"/>
    </row>
    <row r="865" spans="1:9" s="106" customFormat="1" ht="19.5">
      <c r="A865" s="121"/>
      <c r="B865" s="121"/>
      <c r="C865" s="10">
        <v>356</v>
      </c>
      <c r="D865" s="13" t="s">
        <v>89</v>
      </c>
      <c r="E865" s="13" t="s">
        <v>90</v>
      </c>
      <c r="F865" s="11" t="s">
        <v>431</v>
      </c>
      <c r="G865" s="13" t="s">
        <v>98</v>
      </c>
      <c r="H865" s="273">
        <f>H866</f>
        <v>22500</v>
      </c>
      <c r="I865" s="292"/>
    </row>
    <row r="866" spans="1:9" s="106" customFormat="1" ht="19.5">
      <c r="A866" s="121"/>
      <c r="B866" s="121"/>
      <c r="C866" s="10">
        <v>356</v>
      </c>
      <c r="D866" s="13" t="s">
        <v>89</v>
      </c>
      <c r="E866" s="13" t="s">
        <v>90</v>
      </c>
      <c r="F866" s="11" t="s">
        <v>431</v>
      </c>
      <c r="G866" s="13" t="s">
        <v>275</v>
      </c>
      <c r="H866" s="273">
        <f>H867</f>
        <v>22500</v>
      </c>
      <c r="I866" s="292"/>
    </row>
    <row r="867" spans="1:9" s="106" customFormat="1" ht="19.5">
      <c r="A867" s="121"/>
      <c r="B867" s="121"/>
      <c r="C867" s="10">
        <v>356</v>
      </c>
      <c r="D867" s="13" t="s">
        <v>89</v>
      </c>
      <c r="E867" s="13" t="s">
        <v>90</v>
      </c>
      <c r="F867" s="11" t="s">
        <v>431</v>
      </c>
      <c r="G867" s="8" t="s">
        <v>28</v>
      </c>
      <c r="H867" s="273">
        <f>'приложение № 6'!G956</f>
        <v>22500</v>
      </c>
      <c r="I867" s="292"/>
    </row>
    <row r="868" spans="1:9" s="106" customFormat="1" ht="112.5">
      <c r="A868" s="121"/>
      <c r="B868" s="208" t="s">
        <v>354</v>
      </c>
      <c r="C868" s="93">
        <v>357</v>
      </c>
      <c r="D868" s="209" t="s">
        <v>119</v>
      </c>
      <c r="E868" s="126" t="s">
        <v>119</v>
      </c>
      <c r="F868" s="129" t="s">
        <v>118</v>
      </c>
      <c r="G868" s="130" t="s">
        <v>98</v>
      </c>
      <c r="H868" s="282">
        <f>H869</f>
        <v>87500</v>
      </c>
      <c r="I868" s="292"/>
    </row>
    <row r="869" spans="1:9" s="106" customFormat="1" ht="19.5">
      <c r="A869" s="121"/>
      <c r="B869" s="121"/>
      <c r="C869" s="7">
        <v>357</v>
      </c>
      <c r="D869" s="14" t="s">
        <v>119</v>
      </c>
      <c r="E869" s="13" t="s">
        <v>119</v>
      </c>
      <c r="F869" s="11" t="s">
        <v>431</v>
      </c>
      <c r="G869" s="8" t="s">
        <v>98</v>
      </c>
      <c r="H869" s="273">
        <f>H870</f>
        <v>87500</v>
      </c>
      <c r="I869" s="292"/>
    </row>
    <row r="870" spans="1:9" s="106" customFormat="1" ht="19.5">
      <c r="A870" s="121"/>
      <c r="B870" s="121"/>
      <c r="C870" s="7">
        <v>357</v>
      </c>
      <c r="D870" s="14" t="s">
        <v>119</v>
      </c>
      <c r="E870" s="13" t="s">
        <v>119</v>
      </c>
      <c r="F870" s="11" t="s">
        <v>431</v>
      </c>
      <c r="G870" s="8" t="s">
        <v>275</v>
      </c>
      <c r="H870" s="273">
        <f>H871</f>
        <v>87500</v>
      </c>
      <c r="I870" s="292"/>
    </row>
    <row r="871" spans="1:9" s="106" customFormat="1" ht="19.5">
      <c r="A871" s="121"/>
      <c r="B871" s="121"/>
      <c r="C871" s="7">
        <v>357</v>
      </c>
      <c r="D871" s="14" t="s">
        <v>119</v>
      </c>
      <c r="E871" s="13" t="s">
        <v>119</v>
      </c>
      <c r="F871" s="11" t="s">
        <v>431</v>
      </c>
      <c r="G871" s="8" t="s">
        <v>28</v>
      </c>
      <c r="H871" s="273">
        <f>'приложение № 6'!G990</f>
        <v>87500</v>
      </c>
      <c r="I871" s="292"/>
    </row>
    <row r="872" spans="1:9" s="113" customFormat="1" ht="131.25">
      <c r="A872" s="107" t="s">
        <v>425</v>
      </c>
      <c r="B872" s="33"/>
      <c r="C872" s="123"/>
      <c r="D872" s="111"/>
      <c r="E872" s="111"/>
      <c r="F872" s="111"/>
      <c r="G872" s="111"/>
      <c r="H872" s="283">
        <f aca="true" t="shared" si="1" ref="H872:H877">H873</f>
        <v>200000</v>
      </c>
      <c r="I872" s="296"/>
    </row>
    <row r="873" spans="1:9" s="112" customFormat="1" ht="56.25">
      <c r="A873" s="124"/>
      <c r="B873" s="159" t="s">
        <v>324</v>
      </c>
      <c r="C873" s="93">
        <v>345</v>
      </c>
      <c r="D873" s="126" t="s">
        <v>96</v>
      </c>
      <c r="E873" s="126" t="s">
        <v>96</v>
      </c>
      <c r="F873" s="126" t="s">
        <v>97</v>
      </c>
      <c r="G873" s="126" t="s">
        <v>98</v>
      </c>
      <c r="H873" s="269">
        <f t="shared" si="1"/>
        <v>200000</v>
      </c>
      <c r="I873" s="293"/>
    </row>
    <row r="874" spans="1:9" s="106" customFormat="1" ht="18.75">
      <c r="A874" s="109"/>
      <c r="B874" s="12"/>
      <c r="C874" s="7">
        <v>345</v>
      </c>
      <c r="D874" s="11" t="s">
        <v>110</v>
      </c>
      <c r="E874" s="11" t="s">
        <v>96</v>
      </c>
      <c r="F874" s="11" t="s">
        <v>97</v>
      </c>
      <c r="G874" s="11" t="s">
        <v>98</v>
      </c>
      <c r="H874" s="273">
        <f t="shared" si="1"/>
        <v>200000</v>
      </c>
      <c r="I874" s="292"/>
    </row>
    <row r="875" spans="1:9" s="106" customFormat="1" ht="18.75">
      <c r="A875" s="109"/>
      <c r="B875" s="12"/>
      <c r="C875" s="10">
        <v>345</v>
      </c>
      <c r="D875" s="11" t="s">
        <v>110</v>
      </c>
      <c r="E875" s="11" t="s">
        <v>110</v>
      </c>
      <c r="F875" s="11" t="s">
        <v>97</v>
      </c>
      <c r="G875" s="11" t="s">
        <v>98</v>
      </c>
      <c r="H875" s="273">
        <f t="shared" si="1"/>
        <v>200000</v>
      </c>
      <c r="I875" s="292"/>
    </row>
    <row r="876" spans="1:9" s="106" customFormat="1" ht="18.75">
      <c r="A876" s="109"/>
      <c r="B876" s="12"/>
      <c r="C876" s="7">
        <v>345</v>
      </c>
      <c r="D876" s="11" t="s">
        <v>110</v>
      </c>
      <c r="E876" s="11" t="s">
        <v>110</v>
      </c>
      <c r="F876" s="11" t="s">
        <v>118</v>
      </c>
      <c r="G876" s="8" t="s">
        <v>98</v>
      </c>
      <c r="H876" s="273">
        <f t="shared" si="1"/>
        <v>200000</v>
      </c>
      <c r="I876" s="292"/>
    </row>
    <row r="877" spans="1:9" s="106" customFormat="1" ht="18.75">
      <c r="A877" s="109"/>
      <c r="B877" s="12"/>
      <c r="C877" s="10">
        <v>345</v>
      </c>
      <c r="D877" s="11" t="s">
        <v>110</v>
      </c>
      <c r="E877" s="11" t="s">
        <v>110</v>
      </c>
      <c r="F877" s="11" t="s">
        <v>336</v>
      </c>
      <c r="G877" s="13" t="s">
        <v>98</v>
      </c>
      <c r="H877" s="273">
        <f t="shared" si="1"/>
        <v>200000</v>
      </c>
      <c r="I877" s="292"/>
    </row>
    <row r="878" spans="1:9" s="106" customFormat="1" ht="18.75">
      <c r="A878" s="109"/>
      <c r="B878" s="12"/>
      <c r="C878" s="7">
        <v>345</v>
      </c>
      <c r="D878" s="11" t="s">
        <v>110</v>
      </c>
      <c r="E878" s="11" t="s">
        <v>110</v>
      </c>
      <c r="F878" s="11" t="s">
        <v>336</v>
      </c>
      <c r="G878" s="13" t="s">
        <v>275</v>
      </c>
      <c r="H878" s="273">
        <f>H879</f>
        <v>200000</v>
      </c>
      <c r="I878" s="292"/>
    </row>
    <row r="879" spans="1:9" s="106" customFormat="1" ht="18.75">
      <c r="A879" s="109"/>
      <c r="B879" s="12"/>
      <c r="C879" s="7">
        <v>345</v>
      </c>
      <c r="D879" s="11" t="s">
        <v>110</v>
      </c>
      <c r="E879" s="11" t="s">
        <v>110</v>
      </c>
      <c r="F879" s="11" t="s">
        <v>336</v>
      </c>
      <c r="G879" s="13" t="s">
        <v>28</v>
      </c>
      <c r="H879" s="273">
        <f>'приложение № 6'!G662</f>
        <v>200000</v>
      </c>
      <c r="I879" s="292"/>
    </row>
    <row r="880" spans="1:9" s="113" customFormat="1" ht="56.25">
      <c r="A880" s="107" t="s">
        <v>523</v>
      </c>
      <c r="B880" s="33"/>
      <c r="C880" s="123"/>
      <c r="D880" s="127"/>
      <c r="E880" s="127"/>
      <c r="F880" s="127"/>
      <c r="G880" s="127"/>
      <c r="H880" s="281">
        <f>H881</f>
        <v>860600</v>
      </c>
      <c r="I880" s="296"/>
    </row>
    <row r="881" spans="1:9" s="112" customFormat="1" ht="150">
      <c r="A881" s="124"/>
      <c r="B881" s="125" t="s">
        <v>301</v>
      </c>
      <c r="C881" s="128">
        <v>342</v>
      </c>
      <c r="D881" s="129" t="s">
        <v>96</v>
      </c>
      <c r="E881" s="130" t="s">
        <v>96</v>
      </c>
      <c r="F881" s="130" t="s">
        <v>97</v>
      </c>
      <c r="G881" s="130" t="s">
        <v>98</v>
      </c>
      <c r="H881" s="284">
        <f>H882+H889</f>
        <v>860600</v>
      </c>
      <c r="I881" s="293"/>
    </row>
    <row r="882" spans="1:9" s="106" customFormat="1" ht="18.75">
      <c r="A882" s="109"/>
      <c r="B882" s="12"/>
      <c r="C882" s="10">
        <v>342</v>
      </c>
      <c r="D882" s="11" t="s">
        <v>110</v>
      </c>
      <c r="E882" s="8" t="s">
        <v>96</v>
      </c>
      <c r="F882" s="8" t="s">
        <v>97</v>
      </c>
      <c r="G882" s="8" t="s">
        <v>98</v>
      </c>
      <c r="H882" s="285">
        <f aca="true" t="shared" si="2" ref="H882:H887">H883</f>
        <v>453800</v>
      </c>
      <c r="I882" s="292"/>
    </row>
    <row r="883" spans="1:9" s="106" customFormat="1" ht="18.75">
      <c r="A883" s="109"/>
      <c r="B883" s="12"/>
      <c r="C883" s="10">
        <v>342</v>
      </c>
      <c r="D883" s="11" t="s">
        <v>110</v>
      </c>
      <c r="E883" s="11" t="s">
        <v>122</v>
      </c>
      <c r="F883" s="11" t="s">
        <v>97</v>
      </c>
      <c r="G883" s="11" t="s">
        <v>98</v>
      </c>
      <c r="H883" s="273">
        <f t="shared" si="2"/>
        <v>453800</v>
      </c>
      <c r="I883" s="292"/>
    </row>
    <row r="884" spans="1:9" s="106" customFormat="1" ht="18.75">
      <c r="A884" s="109"/>
      <c r="B884" s="12"/>
      <c r="C884" s="10">
        <v>342</v>
      </c>
      <c r="D884" s="11" t="s">
        <v>110</v>
      </c>
      <c r="E884" s="8" t="s">
        <v>122</v>
      </c>
      <c r="F884" s="11" t="s">
        <v>118</v>
      </c>
      <c r="G884" s="13" t="s">
        <v>98</v>
      </c>
      <c r="H884" s="273">
        <f t="shared" si="2"/>
        <v>453800</v>
      </c>
      <c r="I884" s="292"/>
    </row>
    <row r="885" spans="1:9" s="106" customFormat="1" ht="18.75">
      <c r="A885" s="109"/>
      <c r="B885" s="12"/>
      <c r="C885" s="10">
        <v>342</v>
      </c>
      <c r="D885" s="13" t="s">
        <v>110</v>
      </c>
      <c r="E885" s="13" t="s">
        <v>122</v>
      </c>
      <c r="F885" s="11" t="s">
        <v>224</v>
      </c>
      <c r="G885" s="13" t="s">
        <v>98</v>
      </c>
      <c r="H885" s="273">
        <f t="shared" si="2"/>
        <v>453800</v>
      </c>
      <c r="I885" s="292"/>
    </row>
    <row r="886" spans="1:9" s="106" customFormat="1" ht="18.75">
      <c r="A886" s="109"/>
      <c r="B886" s="12"/>
      <c r="C886" s="10">
        <v>342</v>
      </c>
      <c r="D886" s="13" t="s">
        <v>110</v>
      </c>
      <c r="E886" s="13" t="s">
        <v>122</v>
      </c>
      <c r="F886" s="11" t="s">
        <v>224</v>
      </c>
      <c r="G886" s="13" t="s">
        <v>283</v>
      </c>
      <c r="H886" s="273">
        <f t="shared" si="2"/>
        <v>453800</v>
      </c>
      <c r="I886" s="292"/>
    </row>
    <row r="887" spans="1:9" s="106" customFormat="1" ht="18.75">
      <c r="A887" s="109"/>
      <c r="B887" s="12"/>
      <c r="C887" s="10">
        <v>342</v>
      </c>
      <c r="D887" s="13" t="s">
        <v>110</v>
      </c>
      <c r="E887" s="13" t="s">
        <v>122</v>
      </c>
      <c r="F887" s="11" t="s">
        <v>224</v>
      </c>
      <c r="G887" s="13" t="s">
        <v>71</v>
      </c>
      <c r="H887" s="273">
        <f t="shared" si="2"/>
        <v>453800</v>
      </c>
      <c r="I887" s="292"/>
    </row>
    <row r="888" spans="1:9" s="106" customFormat="1" ht="18.75">
      <c r="A888" s="109"/>
      <c r="B888" s="12"/>
      <c r="C888" s="10">
        <v>342</v>
      </c>
      <c r="D888" s="13" t="s">
        <v>110</v>
      </c>
      <c r="E888" s="13" t="s">
        <v>122</v>
      </c>
      <c r="F888" s="11" t="s">
        <v>224</v>
      </c>
      <c r="G888" s="13" t="s">
        <v>72</v>
      </c>
      <c r="H888" s="273">
        <f>'приложение № 6'!G138</f>
        <v>453800</v>
      </c>
      <c r="I888" s="292"/>
    </row>
    <row r="889" spans="1:9" s="106" customFormat="1" ht="18.75">
      <c r="A889" s="109"/>
      <c r="B889" s="12"/>
      <c r="C889" s="10">
        <v>342</v>
      </c>
      <c r="D889" s="11" t="s">
        <v>205</v>
      </c>
      <c r="E889" s="11" t="s">
        <v>96</v>
      </c>
      <c r="F889" s="11" t="s">
        <v>97</v>
      </c>
      <c r="G889" s="11" t="s">
        <v>98</v>
      </c>
      <c r="H889" s="285">
        <f aca="true" t="shared" si="3" ref="H889:H894">H890</f>
        <v>406800</v>
      </c>
      <c r="I889" s="292"/>
    </row>
    <row r="890" spans="1:9" s="106" customFormat="1" ht="18.75">
      <c r="A890" s="109"/>
      <c r="B890" s="12"/>
      <c r="C890" s="10">
        <v>342</v>
      </c>
      <c r="D890" s="11" t="s">
        <v>205</v>
      </c>
      <c r="E890" s="11" t="s">
        <v>89</v>
      </c>
      <c r="F890" s="11" t="s">
        <v>97</v>
      </c>
      <c r="G890" s="11" t="s">
        <v>98</v>
      </c>
      <c r="H890" s="285">
        <f t="shared" si="3"/>
        <v>406800</v>
      </c>
      <c r="I890" s="292"/>
    </row>
    <row r="891" spans="1:9" s="106" customFormat="1" ht="18.75">
      <c r="A891" s="109"/>
      <c r="B891" s="12"/>
      <c r="C891" s="10">
        <v>342</v>
      </c>
      <c r="D891" s="11" t="s">
        <v>205</v>
      </c>
      <c r="E891" s="11" t="s">
        <v>89</v>
      </c>
      <c r="F891" s="11" t="s">
        <v>118</v>
      </c>
      <c r="G891" s="13" t="s">
        <v>98</v>
      </c>
      <c r="H891" s="273">
        <f t="shared" si="3"/>
        <v>406800</v>
      </c>
      <c r="I891" s="292"/>
    </row>
    <row r="892" spans="1:9" s="106" customFormat="1" ht="18.75">
      <c r="A892" s="109"/>
      <c r="B892" s="12"/>
      <c r="C892" s="10">
        <v>342</v>
      </c>
      <c r="D892" s="13" t="s">
        <v>205</v>
      </c>
      <c r="E892" s="13" t="s">
        <v>89</v>
      </c>
      <c r="F892" s="11" t="s">
        <v>224</v>
      </c>
      <c r="G892" s="13" t="s">
        <v>98</v>
      </c>
      <c r="H892" s="273">
        <f t="shared" si="3"/>
        <v>406800</v>
      </c>
      <c r="I892" s="292"/>
    </row>
    <row r="893" spans="1:9" s="106" customFormat="1" ht="18.75">
      <c r="A893" s="109"/>
      <c r="B893" s="12"/>
      <c r="C893" s="10">
        <v>342</v>
      </c>
      <c r="D893" s="13" t="s">
        <v>205</v>
      </c>
      <c r="E893" s="13" t="s">
        <v>89</v>
      </c>
      <c r="F893" s="11" t="s">
        <v>224</v>
      </c>
      <c r="G893" s="13" t="s">
        <v>283</v>
      </c>
      <c r="H893" s="273">
        <f t="shared" si="3"/>
        <v>406800</v>
      </c>
      <c r="I893" s="292"/>
    </row>
    <row r="894" spans="1:9" s="106" customFormat="1" ht="18.75">
      <c r="A894" s="109"/>
      <c r="B894" s="12"/>
      <c r="C894" s="10">
        <v>342</v>
      </c>
      <c r="D894" s="13" t="s">
        <v>205</v>
      </c>
      <c r="E894" s="13" t="s">
        <v>89</v>
      </c>
      <c r="F894" s="11" t="s">
        <v>224</v>
      </c>
      <c r="G894" s="13" t="s">
        <v>71</v>
      </c>
      <c r="H894" s="273">
        <f t="shared" si="3"/>
        <v>406800</v>
      </c>
      <c r="I894" s="292"/>
    </row>
    <row r="895" spans="1:9" s="106" customFormat="1" ht="18.75">
      <c r="A895" s="109"/>
      <c r="B895" s="12"/>
      <c r="C895" s="10">
        <v>342</v>
      </c>
      <c r="D895" s="13" t="s">
        <v>205</v>
      </c>
      <c r="E895" s="13" t="s">
        <v>89</v>
      </c>
      <c r="F895" s="11" t="s">
        <v>224</v>
      </c>
      <c r="G895" s="13" t="s">
        <v>77</v>
      </c>
      <c r="H895" s="273">
        <f>'приложение № 6'!G154</f>
        <v>406800</v>
      </c>
      <c r="I895" s="292"/>
    </row>
    <row r="896" spans="1:9" s="113" customFormat="1" ht="75">
      <c r="A896" s="107" t="s">
        <v>11</v>
      </c>
      <c r="B896" s="33"/>
      <c r="C896" s="123"/>
      <c r="D896" s="131"/>
      <c r="E896" s="131"/>
      <c r="F896" s="131"/>
      <c r="G896" s="131"/>
      <c r="H896" s="283">
        <f aca="true" t="shared" si="4" ref="H896:H901">H897</f>
        <v>5998463</v>
      </c>
      <c r="I896" s="296"/>
    </row>
    <row r="897" spans="1:9" s="112" customFormat="1" ht="131.25">
      <c r="A897" s="124"/>
      <c r="B897" s="158" t="s">
        <v>323</v>
      </c>
      <c r="C897" s="128">
        <v>344</v>
      </c>
      <c r="D897" s="129" t="s">
        <v>96</v>
      </c>
      <c r="E897" s="129" t="s">
        <v>96</v>
      </c>
      <c r="F897" s="129" t="s">
        <v>97</v>
      </c>
      <c r="G897" s="129" t="s">
        <v>98</v>
      </c>
      <c r="H897" s="269">
        <f t="shared" si="4"/>
        <v>5998463</v>
      </c>
      <c r="I897" s="293"/>
    </row>
    <row r="898" spans="1:9" s="106" customFormat="1" ht="18.75">
      <c r="A898" s="109"/>
      <c r="B898" s="12"/>
      <c r="C898" s="10">
        <v>344</v>
      </c>
      <c r="D898" s="11" t="s">
        <v>110</v>
      </c>
      <c r="E898" s="11" t="s">
        <v>96</v>
      </c>
      <c r="F898" s="11" t="s">
        <v>97</v>
      </c>
      <c r="G898" s="11" t="s">
        <v>98</v>
      </c>
      <c r="H898" s="286">
        <f t="shared" si="4"/>
        <v>5998463</v>
      </c>
      <c r="I898" s="292"/>
    </row>
    <row r="899" spans="1:9" s="106" customFormat="1" ht="18.75">
      <c r="A899" s="109"/>
      <c r="B899" s="12"/>
      <c r="C899" s="10">
        <v>344</v>
      </c>
      <c r="D899" s="11" t="s">
        <v>110</v>
      </c>
      <c r="E899" s="11" t="s">
        <v>89</v>
      </c>
      <c r="F899" s="11" t="s">
        <v>97</v>
      </c>
      <c r="G899" s="11" t="s">
        <v>98</v>
      </c>
      <c r="H899" s="286">
        <f t="shared" si="4"/>
        <v>5998463</v>
      </c>
      <c r="I899" s="292"/>
    </row>
    <row r="900" spans="1:9" s="106" customFormat="1" ht="18.75">
      <c r="A900" s="109"/>
      <c r="B900" s="12"/>
      <c r="C900" s="10">
        <v>344</v>
      </c>
      <c r="D900" s="11" t="s">
        <v>110</v>
      </c>
      <c r="E900" s="11" t="s">
        <v>89</v>
      </c>
      <c r="F900" s="11" t="s">
        <v>118</v>
      </c>
      <c r="G900" s="8" t="s">
        <v>98</v>
      </c>
      <c r="H900" s="273">
        <f t="shared" si="4"/>
        <v>5998463</v>
      </c>
      <c r="I900" s="292"/>
    </row>
    <row r="901" spans="1:9" s="106" customFormat="1" ht="18.75">
      <c r="A901" s="109"/>
      <c r="B901" s="12"/>
      <c r="C901" s="10">
        <v>344</v>
      </c>
      <c r="D901" s="11" t="s">
        <v>110</v>
      </c>
      <c r="E901" s="11" t="s">
        <v>89</v>
      </c>
      <c r="F901" s="11" t="s">
        <v>217</v>
      </c>
      <c r="G901" s="8" t="s">
        <v>98</v>
      </c>
      <c r="H901" s="273">
        <f t="shared" si="4"/>
        <v>5998463</v>
      </c>
      <c r="I901" s="292"/>
    </row>
    <row r="902" spans="1:9" s="106" customFormat="1" ht="18.75">
      <c r="A902" s="109"/>
      <c r="B902" s="12"/>
      <c r="C902" s="10">
        <v>344</v>
      </c>
      <c r="D902" s="11" t="s">
        <v>110</v>
      </c>
      <c r="E902" s="11" t="s">
        <v>89</v>
      </c>
      <c r="F902" s="11" t="s">
        <v>217</v>
      </c>
      <c r="G902" s="8" t="s">
        <v>283</v>
      </c>
      <c r="H902" s="273">
        <f>H904+H905</f>
        <v>5998463</v>
      </c>
      <c r="I902" s="292"/>
    </row>
    <row r="903" spans="1:9" s="106" customFormat="1" ht="18.75">
      <c r="A903" s="109"/>
      <c r="B903" s="12"/>
      <c r="C903" s="10">
        <v>344</v>
      </c>
      <c r="D903" s="11" t="s">
        <v>110</v>
      </c>
      <c r="E903" s="11" t="s">
        <v>89</v>
      </c>
      <c r="F903" s="11" t="s">
        <v>217</v>
      </c>
      <c r="G903" s="11" t="s">
        <v>71</v>
      </c>
      <c r="H903" s="273">
        <f>H904</f>
        <v>4496437</v>
      </c>
      <c r="I903" s="292"/>
    </row>
    <row r="904" spans="1:9" s="106" customFormat="1" ht="18.75">
      <c r="A904" s="109"/>
      <c r="B904" s="12"/>
      <c r="C904" s="10">
        <v>344</v>
      </c>
      <c r="D904" s="11" t="s">
        <v>110</v>
      </c>
      <c r="E904" s="11" t="s">
        <v>89</v>
      </c>
      <c r="F904" s="11" t="s">
        <v>217</v>
      </c>
      <c r="G904" s="11" t="s">
        <v>77</v>
      </c>
      <c r="H904" s="273">
        <f>'приложение № 6'!G417</f>
        <v>4496437</v>
      </c>
      <c r="I904" s="292"/>
    </row>
    <row r="905" spans="1:9" s="106" customFormat="1" ht="18.75">
      <c r="A905" s="109"/>
      <c r="B905" s="12"/>
      <c r="C905" s="10">
        <v>344</v>
      </c>
      <c r="D905" s="11" t="s">
        <v>110</v>
      </c>
      <c r="E905" s="11" t="s">
        <v>89</v>
      </c>
      <c r="F905" s="11" t="s">
        <v>217</v>
      </c>
      <c r="G905" s="11" t="s">
        <v>285</v>
      </c>
      <c r="H905" s="273">
        <f>H906</f>
        <v>1502026</v>
      </c>
      <c r="I905" s="292"/>
    </row>
    <row r="906" spans="1:9" s="106" customFormat="1" ht="18.75">
      <c r="A906" s="109"/>
      <c r="B906" s="12"/>
      <c r="C906" s="10">
        <v>344</v>
      </c>
      <c r="D906" s="11" t="s">
        <v>110</v>
      </c>
      <c r="E906" s="11" t="s">
        <v>89</v>
      </c>
      <c r="F906" s="11" t="s">
        <v>217</v>
      </c>
      <c r="G906" s="11" t="s">
        <v>287</v>
      </c>
      <c r="H906" s="273">
        <f>'приложение № 6'!G419</f>
        <v>1502026</v>
      </c>
      <c r="I906" s="292"/>
    </row>
    <row r="907" spans="1:9" s="113" customFormat="1" ht="75">
      <c r="A907" s="107" t="s">
        <v>447</v>
      </c>
      <c r="B907" s="33"/>
      <c r="C907" s="123"/>
      <c r="D907" s="131"/>
      <c r="E907" s="131"/>
      <c r="F907" s="131"/>
      <c r="G907" s="131"/>
      <c r="H907" s="283">
        <f>H908+H915+H922+H929+H936+H943+H950+H957+H964</f>
        <v>375500</v>
      </c>
      <c r="I907" s="296"/>
    </row>
    <row r="908" spans="1:9" s="112" customFormat="1" ht="150">
      <c r="A908" s="124"/>
      <c r="B908" s="158" t="s">
        <v>8</v>
      </c>
      <c r="C908" s="128">
        <v>341</v>
      </c>
      <c r="D908" s="129" t="s">
        <v>96</v>
      </c>
      <c r="E908" s="130" t="s">
        <v>96</v>
      </c>
      <c r="F908" s="130" t="s">
        <v>97</v>
      </c>
      <c r="G908" s="130" t="s">
        <v>98</v>
      </c>
      <c r="H908" s="269">
        <f>H909</f>
        <v>15500</v>
      </c>
      <c r="I908" s="293"/>
    </row>
    <row r="909" spans="1:9" s="106" customFormat="1" ht="18.75">
      <c r="A909" s="109"/>
      <c r="B909" s="12"/>
      <c r="C909" s="10">
        <v>341</v>
      </c>
      <c r="D909" s="11" t="s">
        <v>140</v>
      </c>
      <c r="E909" s="8" t="s">
        <v>96</v>
      </c>
      <c r="F909" s="8" t="s">
        <v>97</v>
      </c>
      <c r="G909" s="8" t="s">
        <v>98</v>
      </c>
      <c r="H909" s="286">
        <f>H910</f>
        <v>15500</v>
      </c>
      <c r="I909" s="292"/>
    </row>
    <row r="910" spans="1:9" s="106" customFormat="1" ht="18.75">
      <c r="A910" s="109"/>
      <c r="B910" s="12"/>
      <c r="C910" s="10">
        <v>341</v>
      </c>
      <c r="D910" s="11" t="s">
        <v>140</v>
      </c>
      <c r="E910" s="8" t="s">
        <v>106</v>
      </c>
      <c r="F910" s="8" t="s">
        <v>97</v>
      </c>
      <c r="G910" s="8" t="s">
        <v>98</v>
      </c>
      <c r="H910" s="286">
        <f>H911</f>
        <v>15500</v>
      </c>
      <c r="I910" s="292"/>
    </row>
    <row r="911" spans="1:9" s="106" customFormat="1" ht="18.75">
      <c r="A911" s="109"/>
      <c r="B911" s="12"/>
      <c r="C911" s="10">
        <v>341</v>
      </c>
      <c r="D911" s="13" t="s">
        <v>140</v>
      </c>
      <c r="E911" s="13" t="s">
        <v>106</v>
      </c>
      <c r="F911" s="11" t="s">
        <v>118</v>
      </c>
      <c r="G911" s="13" t="s">
        <v>98</v>
      </c>
      <c r="H911" s="273">
        <f>H912</f>
        <v>15500</v>
      </c>
      <c r="I911" s="292"/>
    </row>
    <row r="912" spans="1:9" s="106" customFormat="1" ht="18.75">
      <c r="A912" s="109"/>
      <c r="B912" s="12"/>
      <c r="C912" s="10">
        <v>341</v>
      </c>
      <c r="D912" s="13" t="s">
        <v>140</v>
      </c>
      <c r="E912" s="13" t="s">
        <v>106</v>
      </c>
      <c r="F912" s="11" t="s">
        <v>216</v>
      </c>
      <c r="G912" s="13" t="s">
        <v>98</v>
      </c>
      <c r="H912" s="273">
        <f>H913</f>
        <v>15500</v>
      </c>
      <c r="I912" s="292"/>
    </row>
    <row r="913" spans="1:9" s="106" customFormat="1" ht="18.75">
      <c r="A913" s="109"/>
      <c r="B913" s="12"/>
      <c r="C913" s="10">
        <v>341</v>
      </c>
      <c r="D913" s="13" t="s">
        <v>140</v>
      </c>
      <c r="E913" s="13" t="s">
        <v>106</v>
      </c>
      <c r="F913" s="11" t="s">
        <v>216</v>
      </c>
      <c r="G913" s="13" t="s">
        <v>275</v>
      </c>
      <c r="H913" s="273">
        <f>'приложение № 6'!G99</f>
        <v>15500</v>
      </c>
      <c r="I913" s="292"/>
    </row>
    <row r="914" spans="1:9" s="106" customFormat="1" ht="18.75">
      <c r="A914" s="109"/>
      <c r="B914" s="12"/>
      <c r="C914" s="10">
        <v>341</v>
      </c>
      <c r="D914" s="13" t="s">
        <v>140</v>
      </c>
      <c r="E914" s="13" t="s">
        <v>106</v>
      </c>
      <c r="F914" s="11" t="s">
        <v>216</v>
      </c>
      <c r="G914" s="13" t="s">
        <v>28</v>
      </c>
      <c r="H914" s="273">
        <f>'приложение № 6'!G100</f>
        <v>15500</v>
      </c>
      <c r="I914" s="292"/>
    </row>
    <row r="915" spans="1:9" s="106" customFormat="1" ht="150">
      <c r="A915" s="109"/>
      <c r="B915" s="125" t="s">
        <v>301</v>
      </c>
      <c r="C915" s="128">
        <v>342</v>
      </c>
      <c r="D915" s="129" t="s">
        <v>96</v>
      </c>
      <c r="E915" s="129" t="s">
        <v>96</v>
      </c>
      <c r="F915" s="129" t="s">
        <v>97</v>
      </c>
      <c r="G915" s="129" t="s">
        <v>98</v>
      </c>
      <c r="H915" s="269">
        <f>H916</f>
        <v>3500</v>
      </c>
      <c r="I915" s="292"/>
    </row>
    <row r="916" spans="1:9" s="106" customFormat="1" ht="18.75">
      <c r="A916" s="109"/>
      <c r="B916" s="12"/>
      <c r="C916" s="10">
        <v>342</v>
      </c>
      <c r="D916" s="11" t="s">
        <v>205</v>
      </c>
      <c r="E916" s="11" t="s">
        <v>96</v>
      </c>
      <c r="F916" s="11" t="s">
        <v>97</v>
      </c>
      <c r="G916" s="11" t="s">
        <v>98</v>
      </c>
      <c r="H916" s="286">
        <f>H917</f>
        <v>3500</v>
      </c>
      <c r="I916" s="292"/>
    </row>
    <row r="917" spans="1:9" s="106" customFormat="1" ht="18.75">
      <c r="A917" s="109"/>
      <c r="B917" s="12"/>
      <c r="C917" s="10">
        <v>342</v>
      </c>
      <c r="D917" s="13" t="s">
        <v>205</v>
      </c>
      <c r="E917" s="13" t="s">
        <v>119</v>
      </c>
      <c r="F917" s="13" t="s">
        <v>97</v>
      </c>
      <c r="G917" s="13" t="s">
        <v>98</v>
      </c>
      <c r="H917" s="286">
        <f>H918</f>
        <v>3500</v>
      </c>
      <c r="I917" s="292"/>
    </row>
    <row r="918" spans="1:9" s="106" customFormat="1" ht="18.75">
      <c r="A918" s="109"/>
      <c r="B918" s="12"/>
      <c r="C918" s="10">
        <v>342</v>
      </c>
      <c r="D918" s="11" t="s">
        <v>205</v>
      </c>
      <c r="E918" s="11" t="s">
        <v>119</v>
      </c>
      <c r="F918" s="11" t="s">
        <v>118</v>
      </c>
      <c r="G918" s="13" t="s">
        <v>98</v>
      </c>
      <c r="H918" s="273">
        <f>H919</f>
        <v>3500</v>
      </c>
      <c r="I918" s="292"/>
    </row>
    <row r="919" spans="1:9" s="106" customFormat="1" ht="18.75">
      <c r="A919" s="109"/>
      <c r="B919" s="12"/>
      <c r="C919" s="10">
        <v>342</v>
      </c>
      <c r="D919" s="13" t="s">
        <v>205</v>
      </c>
      <c r="E919" s="13" t="s">
        <v>119</v>
      </c>
      <c r="F919" s="11" t="s">
        <v>216</v>
      </c>
      <c r="G919" s="13" t="s">
        <v>98</v>
      </c>
      <c r="H919" s="273">
        <f>H920</f>
        <v>3500</v>
      </c>
      <c r="I919" s="292"/>
    </row>
    <row r="920" spans="1:9" s="106" customFormat="1" ht="18.75">
      <c r="A920" s="109"/>
      <c r="B920" s="12"/>
      <c r="C920" s="10">
        <v>342</v>
      </c>
      <c r="D920" s="13" t="s">
        <v>205</v>
      </c>
      <c r="E920" s="13" t="s">
        <v>119</v>
      </c>
      <c r="F920" s="11" t="s">
        <v>216</v>
      </c>
      <c r="G920" s="13" t="s">
        <v>275</v>
      </c>
      <c r="H920" s="273">
        <f>'приложение № 6'!G174</f>
        <v>3500</v>
      </c>
      <c r="I920" s="292"/>
    </row>
    <row r="921" spans="1:9" s="106" customFormat="1" ht="18.75">
      <c r="A921" s="109"/>
      <c r="B921" s="12"/>
      <c r="C921" s="10">
        <v>342</v>
      </c>
      <c r="D921" s="13" t="s">
        <v>205</v>
      </c>
      <c r="E921" s="13" t="s">
        <v>119</v>
      </c>
      <c r="F921" s="11" t="s">
        <v>216</v>
      </c>
      <c r="G921" s="13" t="s">
        <v>28</v>
      </c>
      <c r="H921" s="273">
        <f>'приложение № 6'!G175</f>
        <v>3500</v>
      </c>
      <c r="I921" s="292"/>
    </row>
    <row r="922" spans="1:9" s="106" customFormat="1" ht="131.25">
      <c r="A922" s="109"/>
      <c r="B922" s="158" t="s">
        <v>304</v>
      </c>
      <c r="C922" s="130" t="s">
        <v>305</v>
      </c>
      <c r="D922" s="126" t="s">
        <v>96</v>
      </c>
      <c r="E922" s="126" t="s">
        <v>96</v>
      </c>
      <c r="F922" s="126" t="s">
        <v>97</v>
      </c>
      <c r="G922" s="126" t="s">
        <v>98</v>
      </c>
      <c r="H922" s="269">
        <f aca="true" t="shared" si="5" ref="H922:H927">H923</f>
        <v>30500</v>
      </c>
      <c r="I922" s="292"/>
    </row>
    <row r="923" spans="1:9" s="106" customFormat="1" ht="18.75">
      <c r="A923" s="109"/>
      <c r="B923" s="12"/>
      <c r="C923" s="8" t="s">
        <v>305</v>
      </c>
      <c r="D923" s="13" t="s">
        <v>123</v>
      </c>
      <c r="E923" s="13" t="s">
        <v>96</v>
      </c>
      <c r="F923" s="13" t="s">
        <v>97</v>
      </c>
      <c r="G923" s="13" t="s">
        <v>98</v>
      </c>
      <c r="H923" s="286">
        <f t="shared" si="5"/>
        <v>30500</v>
      </c>
      <c r="I923" s="292"/>
    </row>
    <row r="924" spans="1:9" s="106" customFormat="1" ht="18.75">
      <c r="A924" s="109"/>
      <c r="B924" s="12"/>
      <c r="C924" s="8" t="s">
        <v>305</v>
      </c>
      <c r="D924" s="11">
        <v>10</v>
      </c>
      <c r="E924" s="11" t="s">
        <v>90</v>
      </c>
      <c r="F924" s="11" t="s">
        <v>97</v>
      </c>
      <c r="G924" s="11" t="s">
        <v>98</v>
      </c>
      <c r="H924" s="286">
        <f t="shared" si="5"/>
        <v>30500</v>
      </c>
      <c r="I924" s="292"/>
    </row>
    <row r="925" spans="1:9" s="106" customFormat="1" ht="18.75">
      <c r="A925" s="109"/>
      <c r="B925" s="12"/>
      <c r="C925" s="8" t="s">
        <v>305</v>
      </c>
      <c r="D925" s="11" t="s">
        <v>123</v>
      </c>
      <c r="E925" s="11" t="s">
        <v>90</v>
      </c>
      <c r="F925" s="11" t="s">
        <v>118</v>
      </c>
      <c r="G925" s="17" t="s">
        <v>98</v>
      </c>
      <c r="H925" s="273">
        <f t="shared" si="5"/>
        <v>30500</v>
      </c>
      <c r="I925" s="292"/>
    </row>
    <row r="926" spans="1:9" s="106" customFormat="1" ht="18.75">
      <c r="A926" s="109"/>
      <c r="B926" s="12"/>
      <c r="C926" s="8" t="s">
        <v>305</v>
      </c>
      <c r="D926" s="11" t="s">
        <v>123</v>
      </c>
      <c r="E926" s="11" t="s">
        <v>90</v>
      </c>
      <c r="F926" s="13" t="s">
        <v>216</v>
      </c>
      <c r="G926" s="17" t="s">
        <v>98</v>
      </c>
      <c r="H926" s="273">
        <f t="shared" si="5"/>
        <v>30500</v>
      </c>
      <c r="I926" s="292"/>
    </row>
    <row r="927" spans="1:9" s="106" customFormat="1" ht="18.75">
      <c r="A927" s="109"/>
      <c r="B927" s="12"/>
      <c r="C927" s="8" t="s">
        <v>305</v>
      </c>
      <c r="D927" s="11" t="s">
        <v>123</v>
      </c>
      <c r="E927" s="11" t="s">
        <v>90</v>
      </c>
      <c r="F927" s="13" t="s">
        <v>216</v>
      </c>
      <c r="G927" s="17" t="s">
        <v>275</v>
      </c>
      <c r="H927" s="273">
        <f t="shared" si="5"/>
        <v>30500</v>
      </c>
      <c r="I927" s="292"/>
    </row>
    <row r="928" spans="1:9" s="106" customFormat="1" ht="18.75">
      <c r="A928" s="109"/>
      <c r="B928" s="12"/>
      <c r="C928" s="8" t="s">
        <v>305</v>
      </c>
      <c r="D928" s="11" t="s">
        <v>123</v>
      </c>
      <c r="E928" s="11" t="s">
        <v>90</v>
      </c>
      <c r="F928" s="13" t="s">
        <v>216</v>
      </c>
      <c r="G928" s="17" t="s">
        <v>28</v>
      </c>
      <c r="H928" s="273">
        <f>'приложение № 6'!G366</f>
        <v>30500</v>
      </c>
      <c r="I928" s="292"/>
    </row>
    <row r="929" spans="1:9" s="106" customFormat="1" ht="131.25">
      <c r="A929" s="109"/>
      <c r="B929" s="158" t="s">
        <v>323</v>
      </c>
      <c r="C929" s="128">
        <v>344</v>
      </c>
      <c r="D929" s="129" t="s">
        <v>96</v>
      </c>
      <c r="E929" s="129" t="s">
        <v>96</v>
      </c>
      <c r="F929" s="129" t="s">
        <v>97</v>
      </c>
      <c r="G929" s="129" t="s">
        <v>98</v>
      </c>
      <c r="H929" s="269">
        <f>H930</f>
        <v>19000</v>
      </c>
      <c r="I929" s="292"/>
    </row>
    <row r="930" spans="1:9" s="106" customFormat="1" ht="18.75">
      <c r="A930" s="109"/>
      <c r="B930" s="12"/>
      <c r="C930" s="10">
        <v>344</v>
      </c>
      <c r="D930" s="11" t="s">
        <v>110</v>
      </c>
      <c r="E930" s="11" t="s">
        <v>96</v>
      </c>
      <c r="F930" s="11" t="s">
        <v>97</v>
      </c>
      <c r="G930" s="11" t="s">
        <v>98</v>
      </c>
      <c r="H930" s="286">
        <f>H931</f>
        <v>19000</v>
      </c>
      <c r="I930" s="292"/>
    </row>
    <row r="931" spans="1:9" s="106" customFormat="1" ht="18.75">
      <c r="A931" s="109"/>
      <c r="B931" s="12"/>
      <c r="C931" s="10">
        <v>344</v>
      </c>
      <c r="D931" s="11" t="s">
        <v>110</v>
      </c>
      <c r="E931" s="11" t="s">
        <v>122</v>
      </c>
      <c r="F931" s="11" t="s">
        <v>97</v>
      </c>
      <c r="G931" s="11" t="s">
        <v>98</v>
      </c>
      <c r="H931" s="286">
        <f>H932</f>
        <v>19000</v>
      </c>
      <c r="I931" s="292"/>
    </row>
    <row r="932" spans="1:9" s="106" customFormat="1" ht="18.75">
      <c r="A932" s="109"/>
      <c r="B932" s="12"/>
      <c r="C932" s="10">
        <v>344</v>
      </c>
      <c r="D932" s="11" t="s">
        <v>110</v>
      </c>
      <c r="E932" s="11" t="s">
        <v>122</v>
      </c>
      <c r="F932" s="11" t="s">
        <v>118</v>
      </c>
      <c r="G932" s="8" t="s">
        <v>98</v>
      </c>
      <c r="H932" s="273">
        <f>H933</f>
        <v>19000</v>
      </c>
      <c r="I932" s="292"/>
    </row>
    <row r="933" spans="1:9" s="106" customFormat="1" ht="18.75">
      <c r="A933" s="109"/>
      <c r="B933" s="12"/>
      <c r="C933" s="10">
        <v>344</v>
      </c>
      <c r="D933" s="11" t="s">
        <v>110</v>
      </c>
      <c r="E933" s="11" t="s">
        <v>122</v>
      </c>
      <c r="F933" s="13" t="s">
        <v>216</v>
      </c>
      <c r="G933" s="8" t="s">
        <v>98</v>
      </c>
      <c r="H933" s="273">
        <f>H934</f>
        <v>19000</v>
      </c>
      <c r="I933" s="292"/>
    </row>
    <row r="934" spans="1:9" s="106" customFormat="1" ht="18.75">
      <c r="A934" s="109"/>
      <c r="B934" s="12"/>
      <c r="C934" s="10">
        <v>344</v>
      </c>
      <c r="D934" s="11" t="s">
        <v>110</v>
      </c>
      <c r="E934" s="11" t="s">
        <v>122</v>
      </c>
      <c r="F934" s="13" t="s">
        <v>216</v>
      </c>
      <c r="G934" s="8" t="s">
        <v>275</v>
      </c>
      <c r="H934" s="273">
        <f>'приложение № 6'!G508</f>
        <v>19000</v>
      </c>
      <c r="I934" s="292"/>
    </row>
    <row r="935" spans="1:9" s="106" customFormat="1" ht="18.75">
      <c r="A935" s="109"/>
      <c r="B935" s="12"/>
      <c r="C935" s="10">
        <v>344</v>
      </c>
      <c r="D935" s="11" t="s">
        <v>110</v>
      </c>
      <c r="E935" s="11" t="s">
        <v>122</v>
      </c>
      <c r="F935" s="13" t="s">
        <v>216</v>
      </c>
      <c r="G935" s="8" t="s">
        <v>28</v>
      </c>
      <c r="H935" s="273">
        <f>'приложение № 6'!G509</f>
        <v>19000</v>
      </c>
      <c r="I935" s="292"/>
    </row>
    <row r="936" spans="1:9" s="106" customFormat="1" ht="56.25">
      <c r="A936" s="109"/>
      <c r="B936" s="159" t="s">
        <v>324</v>
      </c>
      <c r="C936" s="93">
        <v>345</v>
      </c>
      <c r="D936" s="126" t="s">
        <v>96</v>
      </c>
      <c r="E936" s="126" t="s">
        <v>96</v>
      </c>
      <c r="F936" s="126" t="s">
        <v>97</v>
      </c>
      <c r="G936" s="126" t="s">
        <v>98</v>
      </c>
      <c r="H936" s="269">
        <f>H937</f>
        <v>198500</v>
      </c>
      <c r="I936" s="292"/>
    </row>
    <row r="937" spans="1:9" s="106" customFormat="1" ht="18.75">
      <c r="A937" s="109"/>
      <c r="B937" s="12"/>
      <c r="C937" s="10">
        <v>345</v>
      </c>
      <c r="D937" s="11" t="s">
        <v>89</v>
      </c>
      <c r="E937" s="11" t="s">
        <v>96</v>
      </c>
      <c r="F937" s="11" t="s">
        <v>97</v>
      </c>
      <c r="G937" s="11" t="s">
        <v>98</v>
      </c>
      <c r="H937" s="286">
        <f>H938</f>
        <v>198500</v>
      </c>
      <c r="I937" s="292"/>
    </row>
    <row r="938" spans="1:9" s="106" customFormat="1" ht="18.75">
      <c r="A938" s="109"/>
      <c r="B938" s="12"/>
      <c r="C938" s="7">
        <v>345</v>
      </c>
      <c r="D938" s="13" t="s">
        <v>89</v>
      </c>
      <c r="E938" s="13" t="s">
        <v>227</v>
      </c>
      <c r="F938" s="13" t="s">
        <v>97</v>
      </c>
      <c r="G938" s="13" t="s">
        <v>98</v>
      </c>
      <c r="H938" s="286">
        <f>H939</f>
        <v>198500</v>
      </c>
      <c r="I938" s="292"/>
    </row>
    <row r="939" spans="1:9" s="106" customFormat="1" ht="18.75">
      <c r="A939" s="109"/>
      <c r="B939" s="12"/>
      <c r="C939" s="10">
        <v>345</v>
      </c>
      <c r="D939" s="13" t="s">
        <v>89</v>
      </c>
      <c r="E939" s="13" t="s">
        <v>227</v>
      </c>
      <c r="F939" s="13" t="s">
        <v>118</v>
      </c>
      <c r="G939" s="13" t="s">
        <v>98</v>
      </c>
      <c r="H939" s="273">
        <f>H940</f>
        <v>198500</v>
      </c>
      <c r="I939" s="292"/>
    </row>
    <row r="940" spans="1:9" s="106" customFormat="1" ht="18.75">
      <c r="A940" s="109"/>
      <c r="B940" s="12"/>
      <c r="C940" s="10">
        <v>345</v>
      </c>
      <c r="D940" s="13" t="s">
        <v>89</v>
      </c>
      <c r="E940" s="13" t="s">
        <v>227</v>
      </c>
      <c r="F940" s="13" t="s">
        <v>216</v>
      </c>
      <c r="G940" s="13" t="s">
        <v>98</v>
      </c>
      <c r="H940" s="273">
        <f>H941</f>
        <v>198500</v>
      </c>
      <c r="I940" s="292"/>
    </row>
    <row r="941" spans="1:9" s="106" customFormat="1" ht="18.75">
      <c r="A941" s="109"/>
      <c r="B941" s="12"/>
      <c r="C941" s="10">
        <v>345</v>
      </c>
      <c r="D941" s="13" t="s">
        <v>89</v>
      </c>
      <c r="E941" s="13" t="s">
        <v>227</v>
      </c>
      <c r="F941" s="13" t="s">
        <v>216</v>
      </c>
      <c r="G941" s="13" t="s">
        <v>275</v>
      </c>
      <c r="H941" s="273">
        <f>'приложение № 6'!G602</f>
        <v>198500</v>
      </c>
      <c r="I941" s="292"/>
    </row>
    <row r="942" spans="1:9" s="106" customFormat="1" ht="18.75">
      <c r="A942" s="109"/>
      <c r="B942" s="12"/>
      <c r="C942" s="10">
        <v>345</v>
      </c>
      <c r="D942" s="13" t="s">
        <v>89</v>
      </c>
      <c r="E942" s="13" t="s">
        <v>227</v>
      </c>
      <c r="F942" s="13" t="s">
        <v>216</v>
      </c>
      <c r="G942" s="13" t="s">
        <v>28</v>
      </c>
      <c r="H942" s="273">
        <f>'приложение № 6'!G603</f>
        <v>198500</v>
      </c>
      <c r="I942" s="292"/>
    </row>
    <row r="943" spans="1:9" s="106" customFormat="1" ht="187.5">
      <c r="A943" s="109"/>
      <c r="B943" s="158" t="s">
        <v>341</v>
      </c>
      <c r="C943" s="129" t="s">
        <v>342</v>
      </c>
      <c r="D943" s="129" t="s">
        <v>96</v>
      </c>
      <c r="E943" s="130" t="s">
        <v>96</v>
      </c>
      <c r="F943" s="130" t="s">
        <v>97</v>
      </c>
      <c r="G943" s="130" t="s">
        <v>98</v>
      </c>
      <c r="H943" s="269">
        <f aca="true" t="shared" si="6" ref="H943:H948">H944</f>
        <v>3500</v>
      </c>
      <c r="I943" s="292"/>
    </row>
    <row r="944" spans="1:9" s="106" customFormat="1" ht="18.75">
      <c r="A944" s="109"/>
      <c r="B944" s="12"/>
      <c r="C944" s="11" t="s">
        <v>342</v>
      </c>
      <c r="D944" s="11" t="s">
        <v>124</v>
      </c>
      <c r="E944" s="8" t="s">
        <v>96</v>
      </c>
      <c r="F944" s="8" t="s">
        <v>97</v>
      </c>
      <c r="G944" s="8" t="s">
        <v>98</v>
      </c>
      <c r="H944" s="286">
        <f t="shared" si="6"/>
        <v>3500</v>
      </c>
      <c r="I944" s="292"/>
    </row>
    <row r="945" spans="1:9" s="106" customFormat="1" ht="18.75">
      <c r="A945" s="109"/>
      <c r="B945" s="12"/>
      <c r="C945" s="44">
        <v>347</v>
      </c>
      <c r="D945" s="11" t="s">
        <v>124</v>
      </c>
      <c r="E945" s="8" t="s">
        <v>122</v>
      </c>
      <c r="F945" s="8" t="s">
        <v>97</v>
      </c>
      <c r="G945" s="8" t="s">
        <v>98</v>
      </c>
      <c r="H945" s="286">
        <f t="shared" si="6"/>
        <v>3500</v>
      </c>
      <c r="I945" s="292"/>
    </row>
    <row r="946" spans="1:9" s="106" customFormat="1" ht="18.75">
      <c r="A946" s="109"/>
      <c r="B946" s="12"/>
      <c r="C946" s="11" t="s">
        <v>342</v>
      </c>
      <c r="D946" s="13" t="s">
        <v>124</v>
      </c>
      <c r="E946" s="13" t="s">
        <v>122</v>
      </c>
      <c r="F946" s="11" t="s">
        <v>118</v>
      </c>
      <c r="G946" s="13" t="s">
        <v>98</v>
      </c>
      <c r="H946" s="273">
        <f t="shared" si="6"/>
        <v>3500</v>
      </c>
      <c r="I946" s="292"/>
    </row>
    <row r="947" spans="1:9" s="106" customFormat="1" ht="18.75">
      <c r="A947" s="109"/>
      <c r="B947" s="12"/>
      <c r="C947" s="11" t="s">
        <v>342</v>
      </c>
      <c r="D947" s="13" t="s">
        <v>124</v>
      </c>
      <c r="E947" s="13" t="s">
        <v>122</v>
      </c>
      <c r="F947" s="11" t="s">
        <v>216</v>
      </c>
      <c r="G947" s="13" t="s">
        <v>98</v>
      </c>
      <c r="H947" s="273">
        <f t="shared" si="6"/>
        <v>3500</v>
      </c>
      <c r="I947" s="292"/>
    </row>
    <row r="948" spans="1:9" s="106" customFormat="1" ht="18.75">
      <c r="A948" s="109"/>
      <c r="B948" s="12"/>
      <c r="C948" s="11" t="s">
        <v>342</v>
      </c>
      <c r="D948" s="13" t="s">
        <v>124</v>
      </c>
      <c r="E948" s="13" t="s">
        <v>122</v>
      </c>
      <c r="F948" s="11" t="s">
        <v>216</v>
      </c>
      <c r="G948" s="13" t="s">
        <v>275</v>
      </c>
      <c r="H948" s="273">
        <f t="shared" si="6"/>
        <v>3500</v>
      </c>
      <c r="I948" s="292"/>
    </row>
    <row r="949" spans="1:9" s="106" customFormat="1" ht="18.75">
      <c r="A949" s="109"/>
      <c r="B949" s="12"/>
      <c r="C949" s="11" t="s">
        <v>342</v>
      </c>
      <c r="D949" s="13" t="s">
        <v>124</v>
      </c>
      <c r="E949" s="13" t="s">
        <v>122</v>
      </c>
      <c r="F949" s="11" t="s">
        <v>216</v>
      </c>
      <c r="G949" s="13" t="s">
        <v>28</v>
      </c>
      <c r="H949" s="273">
        <f>'приложение № 6'!G715</f>
        <v>3500</v>
      </c>
      <c r="I949" s="292"/>
    </row>
    <row r="950" spans="1:9" s="112" customFormat="1" ht="56.25">
      <c r="A950" s="124"/>
      <c r="B950" s="158" t="s">
        <v>343</v>
      </c>
      <c r="C950" s="129" t="s">
        <v>427</v>
      </c>
      <c r="D950" s="129" t="s">
        <v>96</v>
      </c>
      <c r="E950" s="129" t="s">
        <v>96</v>
      </c>
      <c r="F950" s="129" t="s">
        <v>97</v>
      </c>
      <c r="G950" s="129" t="s">
        <v>98</v>
      </c>
      <c r="H950" s="269">
        <f aca="true" t="shared" si="7" ref="H950:H955">H951</f>
        <v>15500</v>
      </c>
      <c r="I950" s="293"/>
    </row>
    <row r="951" spans="1:9" s="106" customFormat="1" ht="18.75">
      <c r="A951" s="109"/>
      <c r="B951" s="12"/>
      <c r="C951" s="11" t="s">
        <v>427</v>
      </c>
      <c r="D951" s="11" t="s">
        <v>89</v>
      </c>
      <c r="E951" s="11" t="s">
        <v>96</v>
      </c>
      <c r="F951" s="11" t="s">
        <v>97</v>
      </c>
      <c r="G951" s="11" t="s">
        <v>98</v>
      </c>
      <c r="H951" s="286">
        <f t="shared" si="7"/>
        <v>15500</v>
      </c>
      <c r="I951" s="292"/>
    </row>
    <row r="952" spans="1:9" s="106" customFormat="1" ht="18.75">
      <c r="A952" s="109"/>
      <c r="B952" s="12"/>
      <c r="C952" s="10">
        <v>348</v>
      </c>
      <c r="D952" s="11" t="s">
        <v>89</v>
      </c>
      <c r="E952" s="11" t="s">
        <v>124</v>
      </c>
      <c r="F952" s="11" t="s">
        <v>97</v>
      </c>
      <c r="G952" s="11" t="s">
        <v>98</v>
      </c>
      <c r="H952" s="286">
        <f t="shared" si="7"/>
        <v>15500</v>
      </c>
      <c r="I952" s="292"/>
    </row>
    <row r="953" spans="1:9" s="106" customFormat="1" ht="18.75">
      <c r="A953" s="109"/>
      <c r="B953" s="12"/>
      <c r="C953" s="10">
        <v>348</v>
      </c>
      <c r="D953" s="13" t="s">
        <v>89</v>
      </c>
      <c r="E953" s="13" t="s">
        <v>124</v>
      </c>
      <c r="F953" s="11" t="s">
        <v>118</v>
      </c>
      <c r="G953" s="13" t="s">
        <v>98</v>
      </c>
      <c r="H953" s="273">
        <f t="shared" si="7"/>
        <v>15500</v>
      </c>
      <c r="I953" s="292"/>
    </row>
    <row r="954" spans="1:9" s="106" customFormat="1" ht="18.75">
      <c r="A954" s="109"/>
      <c r="B954" s="12"/>
      <c r="C954" s="10">
        <v>348</v>
      </c>
      <c r="D954" s="13" t="s">
        <v>89</v>
      </c>
      <c r="E954" s="13" t="s">
        <v>124</v>
      </c>
      <c r="F954" s="11" t="s">
        <v>216</v>
      </c>
      <c r="G954" s="13" t="s">
        <v>98</v>
      </c>
      <c r="H954" s="273">
        <f t="shared" si="7"/>
        <v>15500</v>
      </c>
      <c r="I954" s="292"/>
    </row>
    <row r="955" spans="1:9" s="106" customFormat="1" ht="18.75">
      <c r="A955" s="109"/>
      <c r="B955" s="12"/>
      <c r="C955" s="10">
        <v>348</v>
      </c>
      <c r="D955" s="13" t="s">
        <v>89</v>
      </c>
      <c r="E955" s="13" t="s">
        <v>124</v>
      </c>
      <c r="F955" s="11" t="s">
        <v>216</v>
      </c>
      <c r="G955" s="13" t="s">
        <v>275</v>
      </c>
      <c r="H955" s="273">
        <f t="shared" si="7"/>
        <v>15500</v>
      </c>
      <c r="I955" s="292"/>
    </row>
    <row r="956" spans="1:9" s="106" customFormat="1" ht="18.75">
      <c r="A956" s="109"/>
      <c r="B956" s="12"/>
      <c r="C956" s="10">
        <v>348</v>
      </c>
      <c r="D956" s="13" t="s">
        <v>89</v>
      </c>
      <c r="E956" s="13" t="s">
        <v>124</v>
      </c>
      <c r="F956" s="11" t="s">
        <v>216</v>
      </c>
      <c r="G956" s="13" t="s">
        <v>28</v>
      </c>
      <c r="H956" s="273">
        <f>'приложение № 6'!G751</f>
        <v>15500</v>
      </c>
      <c r="I956" s="292"/>
    </row>
    <row r="957" spans="1:9" s="133" customFormat="1" ht="112.5">
      <c r="A957" s="124"/>
      <c r="B957" s="158" t="s">
        <v>344</v>
      </c>
      <c r="C957" s="132" t="s">
        <v>428</v>
      </c>
      <c r="D957" s="129" t="s">
        <v>96</v>
      </c>
      <c r="E957" s="129" t="s">
        <v>96</v>
      </c>
      <c r="F957" s="129" t="s">
        <v>97</v>
      </c>
      <c r="G957" s="129" t="s">
        <v>98</v>
      </c>
      <c r="H957" s="269">
        <f aca="true" t="shared" si="8" ref="H957:H962">H958</f>
        <v>46000</v>
      </c>
      <c r="I957" s="299"/>
    </row>
    <row r="958" spans="1:9" s="103" customFormat="1" ht="18.75">
      <c r="A958" s="109"/>
      <c r="B958" s="12"/>
      <c r="C958" s="105" t="s">
        <v>428</v>
      </c>
      <c r="D958" s="11" t="s">
        <v>89</v>
      </c>
      <c r="E958" s="11" t="s">
        <v>96</v>
      </c>
      <c r="F958" s="11" t="s">
        <v>97</v>
      </c>
      <c r="G958" s="11" t="s">
        <v>98</v>
      </c>
      <c r="H958" s="286">
        <f t="shared" si="8"/>
        <v>46000</v>
      </c>
      <c r="I958" s="211"/>
    </row>
    <row r="959" spans="1:9" s="103" customFormat="1" ht="18.75">
      <c r="A959" s="109"/>
      <c r="B959" s="12"/>
      <c r="C959" s="105" t="s">
        <v>428</v>
      </c>
      <c r="D959" s="13" t="s">
        <v>89</v>
      </c>
      <c r="E959" s="13" t="s">
        <v>227</v>
      </c>
      <c r="F959" s="13" t="s">
        <v>97</v>
      </c>
      <c r="G959" s="13" t="s">
        <v>98</v>
      </c>
      <c r="H959" s="286">
        <f t="shared" si="8"/>
        <v>46000</v>
      </c>
      <c r="I959" s="211"/>
    </row>
    <row r="960" spans="1:9" s="103" customFormat="1" ht="18.75">
      <c r="A960" s="109"/>
      <c r="B960" s="12"/>
      <c r="C960" s="105" t="s">
        <v>428</v>
      </c>
      <c r="D960" s="13" t="s">
        <v>89</v>
      </c>
      <c r="E960" s="13" t="s">
        <v>227</v>
      </c>
      <c r="F960" s="13" t="s">
        <v>118</v>
      </c>
      <c r="G960" s="13" t="s">
        <v>98</v>
      </c>
      <c r="H960" s="273">
        <f t="shared" si="8"/>
        <v>46000</v>
      </c>
      <c r="I960" s="211"/>
    </row>
    <row r="961" spans="1:9" s="103" customFormat="1" ht="18.75">
      <c r="A961" s="109"/>
      <c r="B961" s="12"/>
      <c r="C961" s="105" t="s">
        <v>428</v>
      </c>
      <c r="D961" s="13" t="s">
        <v>89</v>
      </c>
      <c r="E961" s="13" t="s">
        <v>227</v>
      </c>
      <c r="F961" s="13" t="s">
        <v>216</v>
      </c>
      <c r="G961" s="13" t="s">
        <v>98</v>
      </c>
      <c r="H961" s="273">
        <f t="shared" si="8"/>
        <v>46000</v>
      </c>
      <c r="I961" s="211"/>
    </row>
    <row r="962" spans="1:9" s="103" customFormat="1" ht="18.75">
      <c r="A962" s="109"/>
      <c r="B962" s="12"/>
      <c r="C962" s="105" t="s">
        <v>428</v>
      </c>
      <c r="D962" s="13" t="s">
        <v>89</v>
      </c>
      <c r="E962" s="13" t="s">
        <v>227</v>
      </c>
      <c r="F962" s="13" t="s">
        <v>216</v>
      </c>
      <c r="G962" s="13" t="s">
        <v>275</v>
      </c>
      <c r="H962" s="273">
        <f t="shared" si="8"/>
        <v>46000</v>
      </c>
      <c r="I962" s="211"/>
    </row>
    <row r="963" spans="1:9" s="103" customFormat="1" ht="18.75">
      <c r="A963" s="109"/>
      <c r="B963" s="12"/>
      <c r="C963" s="105" t="s">
        <v>428</v>
      </c>
      <c r="D963" s="13" t="s">
        <v>89</v>
      </c>
      <c r="E963" s="13" t="s">
        <v>227</v>
      </c>
      <c r="F963" s="13" t="s">
        <v>216</v>
      </c>
      <c r="G963" s="13" t="s">
        <v>28</v>
      </c>
      <c r="H963" s="273">
        <f>'приложение № 6'!G784</f>
        <v>46000</v>
      </c>
      <c r="I963" s="211"/>
    </row>
    <row r="964" spans="1:9" s="112" customFormat="1" ht="56.25">
      <c r="A964" s="124"/>
      <c r="B964" s="158" t="s">
        <v>353</v>
      </c>
      <c r="C964" s="128">
        <v>356</v>
      </c>
      <c r="D964" s="129" t="s">
        <v>96</v>
      </c>
      <c r="E964" s="129" t="s">
        <v>96</v>
      </c>
      <c r="F964" s="126" t="s">
        <v>97</v>
      </c>
      <c r="G964" s="129" t="s">
        <v>98</v>
      </c>
      <c r="H964" s="269">
        <f aca="true" t="shared" si="9" ref="H964:H969">H965</f>
        <v>43500</v>
      </c>
      <c r="I964" s="293"/>
    </row>
    <row r="965" spans="1:9" s="106" customFormat="1" ht="18.75">
      <c r="A965" s="109"/>
      <c r="B965" s="12"/>
      <c r="C965" s="10">
        <v>356</v>
      </c>
      <c r="D965" s="11" t="s">
        <v>89</v>
      </c>
      <c r="E965" s="11" t="s">
        <v>96</v>
      </c>
      <c r="F965" s="13" t="s">
        <v>97</v>
      </c>
      <c r="G965" s="11" t="s">
        <v>98</v>
      </c>
      <c r="H965" s="286">
        <f t="shared" si="9"/>
        <v>43500</v>
      </c>
      <c r="I965" s="292"/>
    </row>
    <row r="966" spans="1:9" s="106" customFormat="1" ht="18.75">
      <c r="A966" s="109"/>
      <c r="B966" s="12"/>
      <c r="C966" s="10">
        <v>356</v>
      </c>
      <c r="D966" s="11" t="s">
        <v>89</v>
      </c>
      <c r="E966" s="11" t="s">
        <v>90</v>
      </c>
      <c r="F966" s="13" t="s">
        <v>97</v>
      </c>
      <c r="G966" s="11" t="s">
        <v>98</v>
      </c>
      <c r="H966" s="286">
        <f t="shared" si="9"/>
        <v>43500</v>
      </c>
      <c r="I966" s="292"/>
    </row>
    <row r="967" spans="1:9" s="106" customFormat="1" ht="18.75">
      <c r="A967" s="109"/>
      <c r="B967" s="12"/>
      <c r="C967" s="10">
        <v>356</v>
      </c>
      <c r="D967" s="13" t="s">
        <v>89</v>
      </c>
      <c r="E967" s="13" t="s">
        <v>90</v>
      </c>
      <c r="F967" s="11" t="s">
        <v>118</v>
      </c>
      <c r="G967" s="13" t="s">
        <v>98</v>
      </c>
      <c r="H967" s="273">
        <f t="shared" si="9"/>
        <v>43500</v>
      </c>
      <c r="I967" s="292"/>
    </row>
    <row r="968" spans="1:9" s="106" customFormat="1" ht="18.75">
      <c r="A968" s="109"/>
      <c r="B968" s="12"/>
      <c r="C968" s="10">
        <v>356</v>
      </c>
      <c r="D968" s="13" t="s">
        <v>89</v>
      </c>
      <c r="E968" s="13" t="s">
        <v>90</v>
      </c>
      <c r="F968" s="11" t="s">
        <v>216</v>
      </c>
      <c r="G968" s="13" t="s">
        <v>98</v>
      </c>
      <c r="H968" s="273">
        <f t="shared" si="9"/>
        <v>43500</v>
      </c>
      <c r="I968" s="292"/>
    </row>
    <row r="969" spans="1:9" s="106" customFormat="1" ht="18.75">
      <c r="A969" s="109"/>
      <c r="B969" s="12"/>
      <c r="C969" s="10">
        <v>356</v>
      </c>
      <c r="D969" s="13" t="s">
        <v>89</v>
      </c>
      <c r="E969" s="13" t="s">
        <v>90</v>
      </c>
      <c r="F969" s="11" t="s">
        <v>216</v>
      </c>
      <c r="G969" s="13" t="s">
        <v>275</v>
      </c>
      <c r="H969" s="273">
        <f t="shared" si="9"/>
        <v>43500</v>
      </c>
      <c r="I969" s="292"/>
    </row>
    <row r="970" spans="1:9" s="106" customFormat="1" ht="18.75">
      <c r="A970" s="109"/>
      <c r="B970" s="12"/>
      <c r="C970" s="10">
        <v>356</v>
      </c>
      <c r="D970" s="13" t="s">
        <v>89</v>
      </c>
      <c r="E970" s="13" t="s">
        <v>90</v>
      </c>
      <c r="F970" s="11" t="s">
        <v>216</v>
      </c>
      <c r="G970" s="13" t="s">
        <v>28</v>
      </c>
      <c r="H970" s="273">
        <f>'приложение № 6'!G959</f>
        <v>43500</v>
      </c>
      <c r="I970" s="292"/>
    </row>
    <row r="971" spans="1:9" s="136" customFormat="1" ht="75">
      <c r="A971" s="107" t="s">
        <v>429</v>
      </c>
      <c r="B971" s="33"/>
      <c r="C971" s="134"/>
      <c r="D971" s="135"/>
      <c r="E971" s="135"/>
      <c r="F971" s="135"/>
      <c r="G971" s="135"/>
      <c r="H971" s="287">
        <f>H972</f>
        <v>13338952</v>
      </c>
      <c r="I971" s="296"/>
    </row>
    <row r="972" spans="1:9" s="137" customFormat="1" ht="131.25">
      <c r="A972" s="124"/>
      <c r="B972" s="158" t="s">
        <v>323</v>
      </c>
      <c r="C972" s="128">
        <v>344</v>
      </c>
      <c r="D972" s="129" t="s">
        <v>96</v>
      </c>
      <c r="E972" s="129" t="s">
        <v>96</v>
      </c>
      <c r="F972" s="129" t="s">
        <v>97</v>
      </c>
      <c r="G972" s="129" t="s">
        <v>98</v>
      </c>
      <c r="H972" s="288">
        <f>H973</f>
        <v>13338952</v>
      </c>
      <c r="I972" s="300"/>
    </row>
    <row r="973" spans="1:9" s="138" customFormat="1" ht="18.75">
      <c r="A973" s="109"/>
      <c r="B973" s="12"/>
      <c r="C973" s="10">
        <v>344</v>
      </c>
      <c r="D973" s="11" t="s">
        <v>110</v>
      </c>
      <c r="E973" s="11" t="s">
        <v>96</v>
      </c>
      <c r="F973" s="11" t="s">
        <v>97</v>
      </c>
      <c r="G973" s="11" t="s">
        <v>98</v>
      </c>
      <c r="H973" s="277">
        <f>H974+H982+H988</f>
        <v>13338952</v>
      </c>
      <c r="I973" s="291"/>
    </row>
    <row r="974" spans="1:9" s="138" customFormat="1" ht="18.75">
      <c r="A974" s="109"/>
      <c r="B974" s="12"/>
      <c r="C974" s="10">
        <v>344</v>
      </c>
      <c r="D974" s="11" t="s">
        <v>110</v>
      </c>
      <c r="E974" s="11" t="s">
        <v>89</v>
      </c>
      <c r="F974" s="11" t="s">
        <v>97</v>
      </c>
      <c r="G974" s="11" t="s">
        <v>98</v>
      </c>
      <c r="H974" s="277">
        <f>H975</f>
        <v>542249</v>
      </c>
      <c r="I974" s="291"/>
    </row>
    <row r="975" spans="1:9" s="138" customFormat="1" ht="18.75">
      <c r="A975" s="109"/>
      <c r="B975" s="12"/>
      <c r="C975" s="10">
        <v>344</v>
      </c>
      <c r="D975" s="11" t="s">
        <v>110</v>
      </c>
      <c r="E975" s="11" t="s">
        <v>89</v>
      </c>
      <c r="F975" s="11" t="s">
        <v>118</v>
      </c>
      <c r="G975" s="8" t="s">
        <v>98</v>
      </c>
      <c r="H975" s="277">
        <f>H976</f>
        <v>542249</v>
      </c>
      <c r="I975" s="291"/>
    </row>
    <row r="976" spans="1:9" s="138" customFormat="1" ht="18.75">
      <c r="A976" s="109"/>
      <c r="B976" s="12"/>
      <c r="C976" s="10">
        <v>344</v>
      </c>
      <c r="D976" s="11" t="s">
        <v>110</v>
      </c>
      <c r="E976" s="11" t="s">
        <v>89</v>
      </c>
      <c r="F976" s="11" t="s">
        <v>223</v>
      </c>
      <c r="G976" s="8" t="s">
        <v>98</v>
      </c>
      <c r="H976" s="273">
        <f>H977</f>
        <v>542249</v>
      </c>
      <c r="I976" s="291"/>
    </row>
    <row r="977" spans="1:8" ht="18.75">
      <c r="A977" s="109"/>
      <c r="B977" s="12"/>
      <c r="C977" s="10">
        <v>344</v>
      </c>
      <c r="D977" s="11" t="s">
        <v>110</v>
      </c>
      <c r="E977" s="11" t="s">
        <v>89</v>
      </c>
      <c r="F977" s="11" t="s">
        <v>223</v>
      </c>
      <c r="G977" s="8" t="s">
        <v>283</v>
      </c>
      <c r="H977" s="273">
        <f>H978+H980</f>
        <v>542249</v>
      </c>
    </row>
    <row r="978" spans="1:8" ht="18.75">
      <c r="A978" s="109"/>
      <c r="B978" s="12"/>
      <c r="C978" s="10">
        <v>344</v>
      </c>
      <c r="D978" s="11" t="s">
        <v>110</v>
      </c>
      <c r="E978" s="11" t="s">
        <v>89</v>
      </c>
      <c r="F978" s="11" t="s">
        <v>223</v>
      </c>
      <c r="G978" s="11" t="s">
        <v>71</v>
      </c>
      <c r="H978" s="273">
        <f>H979</f>
        <v>421870</v>
      </c>
    </row>
    <row r="979" spans="1:8" ht="18.75">
      <c r="A979" s="109"/>
      <c r="B979" s="12"/>
      <c r="C979" s="10">
        <v>344</v>
      </c>
      <c r="D979" s="11" t="s">
        <v>110</v>
      </c>
      <c r="E979" s="11" t="s">
        <v>89</v>
      </c>
      <c r="F979" s="11" t="s">
        <v>223</v>
      </c>
      <c r="G979" s="11" t="s">
        <v>77</v>
      </c>
      <c r="H979" s="273">
        <f>'приложение № 6'!G423</f>
        <v>421870</v>
      </c>
    </row>
    <row r="980" spans="1:8" ht="18.75">
      <c r="A980" s="109"/>
      <c r="B980" s="12"/>
      <c r="C980" s="10">
        <v>344</v>
      </c>
      <c r="D980" s="11" t="s">
        <v>110</v>
      </c>
      <c r="E980" s="11" t="s">
        <v>89</v>
      </c>
      <c r="F980" s="11" t="s">
        <v>223</v>
      </c>
      <c r="G980" s="11" t="s">
        <v>285</v>
      </c>
      <c r="H980" s="273">
        <f>H981</f>
        <v>120379</v>
      </c>
    </row>
    <row r="981" spans="1:8" ht="18.75">
      <c r="A981" s="109"/>
      <c r="B981" s="12"/>
      <c r="C981" s="10">
        <v>344</v>
      </c>
      <c r="D981" s="11" t="s">
        <v>110</v>
      </c>
      <c r="E981" s="11" t="s">
        <v>89</v>
      </c>
      <c r="F981" s="11" t="s">
        <v>223</v>
      </c>
      <c r="G981" s="11" t="s">
        <v>287</v>
      </c>
      <c r="H981" s="273">
        <f>'приложение № 6'!G425</f>
        <v>120379</v>
      </c>
    </row>
    <row r="982" spans="1:8" ht="18.75">
      <c r="A982" s="109"/>
      <c r="B982" s="12"/>
      <c r="C982" s="10">
        <v>344</v>
      </c>
      <c r="D982" s="11" t="s">
        <v>110</v>
      </c>
      <c r="E982" s="11" t="s">
        <v>101</v>
      </c>
      <c r="F982" s="11" t="s">
        <v>97</v>
      </c>
      <c r="G982" s="11" t="s">
        <v>98</v>
      </c>
      <c r="H982" s="277">
        <f>H983</f>
        <v>10863222</v>
      </c>
    </row>
    <row r="983" spans="1:8" ht="18.75">
      <c r="A983" s="109"/>
      <c r="B983" s="12"/>
      <c r="C983" s="10">
        <v>344</v>
      </c>
      <c r="D983" s="11" t="s">
        <v>110</v>
      </c>
      <c r="E983" s="11" t="s">
        <v>101</v>
      </c>
      <c r="F983" s="11" t="s">
        <v>118</v>
      </c>
      <c r="G983" s="8" t="s">
        <v>98</v>
      </c>
      <c r="H983" s="273">
        <f>H984</f>
        <v>10863222</v>
      </c>
    </row>
    <row r="984" spans="1:8" ht="18.75">
      <c r="A984" s="109"/>
      <c r="B984" s="12"/>
      <c r="C984" s="10">
        <v>344</v>
      </c>
      <c r="D984" s="11" t="s">
        <v>110</v>
      </c>
      <c r="E984" s="11" t="s">
        <v>101</v>
      </c>
      <c r="F984" s="11" t="s">
        <v>223</v>
      </c>
      <c r="G984" s="8" t="s">
        <v>98</v>
      </c>
      <c r="H984" s="273">
        <f>H985</f>
        <v>10863222</v>
      </c>
    </row>
    <row r="985" spans="1:8" ht="18.75">
      <c r="A985" s="109"/>
      <c r="B985" s="12"/>
      <c r="C985" s="10">
        <v>344</v>
      </c>
      <c r="D985" s="11" t="s">
        <v>110</v>
      </c>
      <c r="E985" s="11" t="s">
        <v>101</v>
      </c>
      <c r="F985" s="11" t="s">
        <v>223</v>
      </c>
      <c r="G985" s="8" t="s">
        <v>283</v>
      </c>
      <c r="H985" s="273">
        <f>H986</f>
        <v>10863222</v>
      </c>
    </row>
    <row r="986" spans="1:8" ht="18.75">
      <c r="A986" s="109"/>
      <c r="B986" s="12"/>
      <c r="C986" s="10">
        <v>344</v>
      </c>
      <c r="D986" s="11" t="s">
        <v>110</v>
      </c>
      <c r="E986" s="11" t="s">
        <v>101</v>
      </c>
      <c r="F986" s="11" t="s">
        <v>223</v>
      </c>
      <c r="G986" s="11" t="s">
        <v>71</v>
      </c>
      <c r="H986" s="273">
        <f>H987</f>
        <v>10863222</v>
      </c>
    </row>
    <row r="987" spans="1:8" ht="18.75">
      <c r="A987" s="109"/>
      <c r="B987" s="12"/>
      <c r="C987" s="10">
        <v>344</v>
      </c>
      <c r="D987" s="11" t="s">
        <v>110</v>
      </c>
      <c r="E987" s="11" t="s">
        <v>101</v>
      </c>
      <c r="F987" s="11" t="s">
        <v>223</v>
      </c>
      <c r="G987" s="11" t="s">
        <v>77</v>
      </c>
      <c r="H987" s="273">
        <f>'приложение № 6'!G461</f>
        <v>10863222</v>
      </c>
    </row>
    <row r="988" spans="1:8" ht="18.75">
      <c r="A988" s="109"/>
      <c r="B988" s="12"/>
      <c r="C988" s="10">
        <v>344</v>
      </c>
      <c r="D988" s="11" t="s">
        <v>110</v>
      </c>
      <c r="E988" s="11" t="s">
        <v>122</v>
      </c>
      <c r="F988" s="11" t="s">
        <v>97</v>
      </c>
      <c r="G988" s="11" t="s">
        <v>98</v>
      </c>
      <c r="H988" s="277">
        <f>H989</f>
        <v>1933481</v>
      </c>
    </row>
    <row r="989" spans="1:8" ht="18.75">
      <c r="A989" s="109"/>
      <c r="B989" s="12"/>
      <c r="C989" s="10">
        <v>344</v>
      </c>
      <c r="D989" s="11" t="s">
        <v>110</v>
      </c>
      <c r="E989" s="11" t="s">
        <v>122</v>
      </c>
      <c r="F989" s="11" t="s">
        <v>118</v>
      </c>
      <c r="G989" s="8" t="s">
        <v>98</v>
      </c>
      <c r="H989" s="277">
        <f>H990</f>
        <v>1933481</v>
      </c>
    </row>
    <row r="990" spans="1:8" ht="18.75">
      <c r="A990" s="109"/>
      <c r="B990" s="12"/>
      <c r="C990" s="10">
        <v>344</v>
      </c>
      <c r="D990" s="11" t="s">
        <v>110</v>
      </c>
      <c r="E990" s="11" t="s">
        <v>122</v>
      </c>
      <c r="F990" s="11" t="s">
        <v>223</v>
      </c>
      <c r="G990" s="8" t="s">
        <v>98</v>
      </c>
      <c r="H990" s="273">
        <f>H991+H993+H996</f>
        <v>1933481</v>
      </c>
    </row>
    <row r="991" spans="1:8" ht="18.75">
      <c r="A991" s="109"/>
      <c r="B991" s="12"/>
      <c r="C991" s="10">
        <v>344</v>
      </c>
      <c r="D991" s="11" t="s">
        <v>110</v>
      </c>
      <c r="E991" s="11" t="s">
        <v>122</v>
      </c>
      <c r="F991" s="11" t="s">
        <v>223</v>
      </c>
      <c r="G991" s="8" t="s">
        <v>275</v>
      </c>
      <c r="H991" s="273">
        <f>'приложение № 6'!G511</f>
        <v>154554</v>
      </c>
    </row>
    <row r="992" spans="1:8" ht="18.75">
      <c r="A992" s="109"/>
      <c r="B992" s="12"/>
      <c r="C992" s="10">
        <v>344</v>
      </c>
      <c r="D992" s="11" t="s">
        <v>110</v>
      </c>
      <c r="E992" s="11" t="s">
        <v>122</v>
      </c>
      <c r="F992" s="11" t="s">
        <v>362</v>
      </c>
      <c r="G992" s="8" t="s">
        <v>28</v>
      </c>
      <c r="H992" s="273">
        <f>'приложение № 6'!G512</f>
        <v>154554</v>
      </c>
    </row>
    <row r="993" spans="1:9" s="138" customFormat="1" ht="18.75">
      <c r="A993" s="109"/>
      <c r="B993" s="12"/>
      <c r="C993" s="10">
        <v>344</v>
      </c>
      <c r="D993" s="11" t="s">
        <v>110</v>
      </c>
      <c r="E993" s="11" t="s">
        <v>122</v>
      </c>
      <c r="F993" s="11" t="s">
        <v>362</v>
      </c>
      <c r="G993" s="8" t="s">
        <v>312</v>
      </c>
      <c r="H993" s="273">
        <f>SUM(H994:H995)</f>
        <v>989880</v>
      </c>
      <c r="I993" s="291"/>
    </row>
    <row r="994" spans="1:9" s="138" customFormat="1" ht="18.75">
      <c r="A994" s="109"/>
      <c r="B994" s="12"/>
      <c r="C994" s="10">
        <v>344</v>
      </c>
      <c r="D994" s="11" t="s">
        <v>110</v>
      </c>
      <c r="E994" s="11" t="s">
        <v>122</v>
      </c>
      <c r="F994" s="11" t="s">
        <v>362</v>
      </c>
      <c r="G994" s="8" t="s">
        <v>245</v>
      </c>
      <c r="H994" s="273">
        <f>'приложение № 6'!G514</f>
        <v>460000</v>
      </c>
      <c r="I994" s="291"/>
    </row>
    <row r="995" spans="1:9" s="138" customFormat="1" ht="18.75">
      <c r="A995" s="109"/>
      <c r="B995" s="12"/>
      <c r="C995" s="10">
        <v>344</v>
      </c>
      <c r="D995" s="11" t="s">
        <v>110</v>
      </c>
      <c r="E995" s="11" t="s">
        <v>122</v>
      </c>
      <c r="F995" s="11" t="s">
        <v>362</v>
      </c>
      <c r="G995" s="8" t="s">
        <v>428</v>
      </c>
      <c r="H995" s="273">
        <f>'приложение № 6'!G515</f>
        <v>529880</v>
      </c>
      <c r="I995" s="291"/>
    </row>
    <row r="996" spans="1:9" s="138" customFormat="1" ht="18.75">
      <c r="A996" s="109"/>
      <c r="B996" s="12"/>
      <c r="C996" s="10">
        <v>344</v>
      </c>
      <c r="D996" s="11" t="s">
        <v>110</v>
      </c>
      <c r="E996" s="11" t="s">
        <v>122</v>
      </c>
      <c r="F996" s="11" t="s">
        <v>223</v>
      </c>
      <c r="G996" s="8" t="s">
        <v>283</v>
      </c>
      <c r="H996" s="273">
        <f>H997</f>
        <v>789047</v>
      </c>
      <c r="I996" s="291"/>
    </row>
    <row r="997" spans="1:9" s="138" customFormat="1" ht="18.75">
      <c r="A997" s="109"/>
      <c r="B997" s="12"/>
      <c r="C997" s="10">
        <v>344</v>
      </c>
      <c r="D997" s="11" t="s">
        <v>110</v>
      </c>
      <c r="E997" s="11" t="s">
        <v>122</v>
      </c>
      <c r="F997" s="11" t="s">
        <v>223</v>
      </c>
      <c r="G997" s="11" t="s">
        <v>71</v>
      </c>
      <c r="H997" s="273">
        <f>H998</f>
        <v>789047</v>
      </c>
      <c r="I997" s="291"/>
    </row>
    <row r="998" spans="1:9" s="138" customFormat="1" ht="18.75">
      <c r="A998" s="109"/>
      <c r="B998" s="12"/>
      <c r="C998" s="10">
        <v>344</v>
      </c>
      <c r="D998" s="11" t="s">
        <v>110</v>
      </c>
      <c r="E998" s="11" t="s">
        <v>122</v>
      </c>
      <c r="F998" s="11" t="s">
        <v>223</v>
      </c>
      <c r="G998" s="11" t="s">
        <v>77</v>
      </c>
      <c r="H998" s="273">
        <f>'приложение № 6'!G518</f>
        <v>789047</v>
      </c>
      <c r="I998" s="291"/>
    </row>
    <row r="999" spans="1:9" s="113" customFormat="1" ht="93.75">
      <c r="A999" s="107" t="s">
        <v>426</v>
      </c>
      <c r="B999" s="33"/>
      <c r="C999" s="123"/>
      <c r="D999" s="127"/>
      <c r="E999" s="127"/>
      <c r="F999" s="127"/>
      <c r="G999" s="127"/>
      <c r="H999" s="281">
        <f>H1000</f>
        <v>875000</v>
      </c>
      <c r="I999" s="296"/>
    </row>
    <row r="1000" spans="1:9" s="112" customFormat="1" ht="56.25">
      <c r="A1000" s="124"/>
      <c r="B1000" s="159" t="s">
        <v>324</v>
      </c>
      <c r="C1000" s="93">
        <v>345</v>
      </c>
      <c r="D1000" s="126" t="s">
        <v>96</v>
      </c>
      <c r="E1000" s="126" t="s">
        <v>96</v>
      </c>
      <c r="F1000" s="126" t="s">
        <v>97</v>
      </c>
      <c r="G1000" s="126" t="s">
        <v>98</v>
      </c>
      <c r="H1000" s="284">
        <f>H1001</f>
        <v>875000</v>
      </c>
      <c r="I1000" s="293"/>
    </row>
    <row r="1001" spans="1:9" s="112" customFormat="1" ht="18.75">
      <c r="A1001" s="124"/>
      <c r="B1001" s="125"/>
      <c r="C1001" s="7">
        <v>345</v>
      </c>
      <c r="D1001" s="14" t="s">
        <v>106</v>
      </c>
      <c r="E1001" s="13" t="s">
        <v>96</v>
      </c>
      <c r="F1001" s="13" t="s">
        <v>97</v>
      </c>
      <c r="G1001" s="13" t="s">
        <v>98</v>
      </c>
      <c r="H1001" s="285">
        <f>H1002</f>
        <v>875000</v>
      </c>
      <c r="I1001" s="293"/>
    </row>
    <row r="1002" spans="1:9" s="112" customFormat="1" ht="18.75">
      <c r="A1002" s="124"/>
      <c r="B1002" s="125"/>
      <c r="C1002" s="7">
        <v>345</v>
      </c>
      <c r="D1002" s="13" t="s">
        <v>106</v>
      </c>
      <c r="E1002" s="13" t="s">
        <v>112</v>
      </c>
      <c r="F1002" s="13" t="s">
        <v>97</v>
      </c>
      <c r="G1002" s="13" t="s">
        <v>98</v>
      </c>
      <c r="H1002" s="273">
        <f>H1003</f>
        <v>875000</v>
      </c>
      <c r="I1002" s="293"/>
    </row>
    <row r="1003" spans="1:9" s="112" customFormat="1" ht="18.75">
      <c r="A1003" s="124"/>
      <c r="B1003" s="125"/>
      <c r="C1003" s="10">
        <v>345</v>
      </c>
      <c r="D1003" s="13" t="s">
        <v>106</v>
      </c>
      <c r="E1003" s="13" t="s">
        <v>112</v>
      </c>
      <c r="F1003" s="11" t="s">
        <v>118</v>
      </c>
      <c r="G1003" s="8" t="s">
        <v>98</v>
      </c>
      <c r="H1003" s="273">
        <f>H1004</f>
        <v>875000</v>
      </c>
      <c r="I1003" s="293"/>
    </row>
    <row r="1004" spans="1:9" s="112" customFormat="1" ht="18.75">
      <c r="A1004" s="124"/>
      <c r="B1004" s="125"/>
      <c r="C1004" s="10">
        <v>345</v>
      </c>
      <c r="D1004" s="13" t="s">
        <v>106</v>
      </c>
      <c r="E1004" s="13" t="s">
        <v>112</v>
      </c>
      <c r="F1004" s="11" t="s">
        <v>363</v>
      </c>
      <c r="G1004" s="8" t="s">
        <v>98</v>
      </c>
      <c r="H1004" s="273">
        <f>H1005+H1007</f>
        <v>875000</v>
      </c>
      <c r="I1004" s="293"/>
    </row>
    <row r="1005" spans="1:9" s="106" customFormat="1" ht="18.75">
      <c r="A1005" s="109"/>
      <c r="B1005" s="12"/>
      <c r="C1005" s="10">
        <v>345</v>
      </c>
      <c r="D1005" s="13" t="s">
        <v>106</v>
      </c>
      <c r="E1005" s="13" t="s">
        <v>112</v>
      </c>
      <c r="F1005" s="11" t="s">
        <v>363</v>
      </c>
      <c r="G1005" s="13" t="s">
        <v>275</v>
      </c>
      <c r="H1005" s="273">
        <f>H1006</f>
        <v>83000</v>
      </c>
      <c r="I1005" s="292"/>
    </row>
    <row r="1006" spans="1:9" s="106" customFormat="1" ht="18.75">
      <c r="A1006" s="109"/>
      <c r="B1006" s="12"/>
      <c r="C1006" s="10">
        <v>345</v>
      </c>
      <c r="D1006" s="13" t="s">
        <v>106</v>
      </c>
      <c r="E1006" s="13" t="s">
        <v>112</v>
      </c>
      <c r="F1006" s="11" t="s">
        <v>363</v>
      </c>
      <c r="G1006" s="13" t="s">
        <v>28</v>
      </c>
      <c r="H1006" s="273">
        <f>'приложение № 6'!G632</f>
        <v>83000</v>
      </c>
      <c r="I1006" s="292"/>
    </row>
    <row r="1007" spans="1:9" s="106" customFormat="1" ht="18.75">
      <c r="A1007" s="109"/>
      <c r="B1007" s="12"/>
      <c r="C1007" s="10">
        <v>345</v>
      </c>
      <c r="D1007" s="13" t="s">
        <v>106</v>
      </c>
      <c r="E1007" s="13" t="s">
        <v>112</v>
      </c>
      <c r="F1007" s="11" t="s">
        <v>363</v>
      </c>
      <c r="G1007" s="13" t="s">
        <v>280</v>
      </c>
      <c r="H1007" s="273">
        <f>H1008</f>
        <v>792000</v>
      </c>
      <c r="I1007" s="292"/>
    </row>
    <row r="1008" spans="1:9" s="106" customFormat="1" ht="18.75">
      <c r="A1008" s="109"/>
      <c r="B1008" s="12"/>
      <c r="C1008" s="10">
        <v>345</v>
      </c>
      <c r="D1008" s="13" t="s">
        <v>106</v>
      </c>
      <c r="E1008" s="13" t="s">
        <v>112</v>
      </c>
      <c r="F1008" s="11" t="s">
        <v>363</v>
      </c>
      <c r="G1008" s="13" t="s">
        <v>65</v>
      </c>
      <c r="H1008" s="273">
        <f>'приложение № 6'!G634</f>
        <v>792000</v>
      </c>
      <c r="I1008" s="292"/>
    </row>
    <row r="1009" spans="1:9" s="136" customFormat="1" ht="93.75">
      <c r="A1009" s="107" t="s">
        <v>356</v>
      </c>
      <c r="B1009" s="33"/>
      <c r="C1009" s="134"/>
      <c r="D1009" s="135"/>
      <c r="E1009" s="135"/>
      <c r="F1009" s="135"/>
      <c r="G1009" s="135"/>
      <c r="H1009" s="287">
        <f>H1010+H1017+H1023+H1040+H1050+H1056</f>
        <v>34387283</v>
      </c>
      <c r="I1009" s="296"/>
    </row>
    <row r="1010" spans="1:9" s="146" customFormat="1" ht="150">
      <c r="A1010" s="109"/>
      <c r="B1010" s="158" t="s">
        <v>8</v>
      </c>
      <c r="C1010" s="128">
        <v>341</v>
      </c>
      <c r="D1010" s="129" t="s">
        <v>96</v>
      </c>
      <c r="E1010" s="130" t="s">
        <v>96</v>
      </c>
      <c r="F1010" s="130" t="s">
        <v>97</v>
      </c>
      <c r="G1010" s="130" t="s">
        <v>98</v>
      </c>
      <c r="H1010" s="288">
        <f aca="true" t="shared" si="10" ref="H1010:H1015">H1011</f>
        <v>4300</v>
      </c>
      <c r="I1010" s="292"/>
    </row>
    <row r="1011" spans="1:9" s="146" customFormat="1" ht="18.75">
      <c r="A1011" s="109"/>
      <c r="B1011" s="12"/>
      <c r="C1011" s="10">
        <v>341</v>
      </c>
      <c r="D1011" s="11" t="s">
        <v>110</v>
      </c>
      <c r="E1011" s="11" t="s">
        <v>110</v>
      </c>
      <c r="F1011" s="11" t="s">
        <v>97</v>
      </c>
      <c r="G1011" s="11" t="s">
        <v>98</v>
      </c>
      <c r="H1011" s="277">
        <f t="shared" si="10"/>
        <v>4300</v>
      </c>
      <c r="I1011" s="292"/>
    </row>
    <row r="1012" spans="1:9" s="146" customFormat="1" ht="18.75">
      <c r="A1012" s="109"/>
      <c r="B1012" s="12"/>
      <c r="C1012" s="10">
        <v>341</v>
      </c>
      <c r="D1012" s="11" t="s">
        <v>110</v>
      </c>
      <c r="E1012" s="11" t="s">
        <v>110</v>
      </c>
      <c r="F1012" s="11" t="s">
        <v>118</v>
      </c>
      <c r="G1012" s="13" t="s">
        <v>98</v>
      </c>
      <c r="H1012" s="277">
        <f t="shared" si="10"/>
        <v>4300</v>
      </c>
      <c r="I1012" s="292"/>
    </row>
    <row r="1013" spans="1:9" s="146" customFormat="1" ht="18.75">
      <c r="A1013" s="109"/>
      <c r="B1013" s="12"/>
      <c r="C1013" s="10">
        <v>341</v>
      </c>
      <c r="D1013" s="11" t="s">
        <v>110</v>
      </c>
      <c r="E1013" s="11" t="s">
        <v>110</v>
      </c>
      <c r="F1013" s="11" t="s">
        <v>222</v>
      </c>
      <c r="G1013" s="13" t="s">
        <v>98</v>
      </c>
      <c r="H1013" s="277">
        <f t="shared" si="10"/>
        <v>4300</v>
      </c>
      <c r="I1013" s="292"/>
    </row>
    <row r="1014" spans="1:9" s="146" customFormat="1" ht="18.75">
      <c r="A1014" s="109"/>
      <c r="B1014" s="12"/>
      <c r="C1014" s="10">
        <v>341</v>
      </c>
      <c r="D1014" s="11" t="s">
        <v>110</v>
      </c>
      <c r="E1014" s="11" t="s">
        <v>110</v>
      </c>
      <c r="F1014" s="11" t="s">
        <v>222</v>
      </c>
      <c r="G1014" s="11" t="s">
        <v>283</v>
      </c>
      <c r="H1014" s="277">
        <f t="shared" si="10"/>
        <v>4300</v>
      </c>
      <c r="I1014" s="292"/>
    </row>
    <row r="1015" spans="1:9" s="146" customFormat="1" ht="18.75">
      <c r="A1015" s="109"/>
      <c r="B1015" s="12"/>
      <c r="C1015" s="10">
        <v>341</v>
      </c>
      <c r="D1015" s="11" t="s">
        <v>110</v>
      </c>
      <c r="E1015" s="11" t="s">
        <v>110</v>
      </c>
      <c r="F1015" s="11" t="s">
        <v>222</v>
      </c>
      <c r="G1015" s="11" t="s">
        <v>71</v>
      </c>
      <c r="H1015" s="277">
        <f t="shared" si="10"/>
        <v>4300</v>
      </c>
      <c r="I1015" s="292"/>
    </row>
    <row r="1016" spans="1:9" s="146" customFormat="1" ht="18.75">
      <c r="A1016" s="109"/>
      <c r="B1016" s="12"/>
      <c r="C1016" s="10">
        <v>341</v>
      </c>
      <c r="D1016" s="11" t="s">
        <v>110</v>
      </c>
      <c r="E1016" s="11" t="s">
        <v>110</v>
      </c>
      <c r="F1016" s="11" t="s">
        <v>222</v>
      </c>
      <c r="G1016" s="11" t="s">
        <v>72</v>
      </c>
      <c r="H1016" s="277">
        <f>'приложение № 6'!G40</f>
        <v>4300</v>
      </c>
      <c r="I1016" s="292"/>
    </row>
    <row r="1017" spans="1:9" s="146" customFormat="1" ht="150">
      <c r="A1017" s="109"/>
      <c r="B1017" s="125" t="s">
        <v>301</v>
      </c>
      <c r="C1017" s="128">
        <v>342</v>
      </c>
      <c r="D1017" s="129" t="s">
        <v>96</v>
      </c>
      <c r="E1017" s="129" t="s">
        <v>96</v>
      </c>
      <c r="F1017" s="129" t="s">
        <v>97</v>
      </c>
      <c r="G1017" s="129" t="s">
        <v>98</v>
      </c>
      <c r="H1017" s="288">
        <f>H1018</f>
        <v>37400</v>
      </c>
      <c r="I1017" s="292"/>
    </row>
    <row r="1018" spans="1:9" s="146" customFormat="1" ht="18.75">
      <c r="A1018" s="109"/>
      <c r="B1018" s="12"/>
      <c r="C1018" s="10">
        <v>342</v>
      </c>
      <c r="D1018" s="11" t="s">
        <v>110</v>
      </c>
      <c r="E1018" s="11" t="s">
        <v>110</v>
      </c>
      <c r="F1018" s="11" t="s">
        <v>118</v>
      </c>
      <c r="G1018" s="13" t="s">
        <v>98</v>
      </c>
      <c r="H1018" s="272">
        <f>H1019</f>
        <v>37400</v>
      </c>
      <c r="I1018" s="292"/>
    </row>
    <row r="1019" spans="1:9" s="146" customFormat="1" ht="18.75">
      <c r="A1019" s="109"/>
      <c r="B1019" s="12"/>
      <c r="C1019" s="10">
        <v>342</v>
      </c>
      <c r="D1019" s="11" t="s">
        <v>110</v>
      </c>
      <c r="E1019" s="11" t="s">
        <v>110</v>
      </c>
      <c r="F1019" s="11" t="s">
        <v>222</v>
      </c>
      <c r="G1019" s="13" t="s">
        <v>98</v>
      </c>
      <c r="H1019" s="272">
        <f>H1020</f>
        <v>37400</v>
      </c>
      <c r="I1019" s="292"/>
    </row>
    <row r="1020" spans="1:9" s="146" customFormat="1" ht="18.75">
      <c r="A1020" s="109"/>
      <c r="B1020" s="12"/>
      <c r="C1020" s="10">
        <v>342</v>
      </c>
      <c r="D1020" s="11" t="s">
        <v>110</v>
      </c>
      <c r="E1020" s="11" t="s">
        <v>110</v>
      </c>
      <c r="F1020" s="11" t="s">
        <v>222</v>
      </c>
      <c r="G1020" s="11" t="s">
        <v>283</v>
      </c>
      <c r="H1020" s="272">
        <f>H1021</f>
        <v>37400</v>
      </c>
      <c r="I1020" s="292"/>
    </row>
    <row r="1021" spans="1:9" s="146" customFormat="1" ht="18.75">
      <c r="A1021" s="109"/>
      <c r="B1021" s="12"/>
      <c r="C1021" s="10">
        <v>342</v>
      </c>
      <c r="D1021" s="11" t="s">
        <v>110</v>
      </c>
      <c r="E1021" s="11" t="s">
        <v>110</v>
      </c>
      <c r="F1021" s="11" t="s">
        <v>222</v>
      </c>
      <c r="G1021" s="11" t="s">
        <v>71</v>
      </c>
      <c r="H1021" s="272">
        <f>H1022</f>
        <v>37400</v>
      </c>
      <c r="I1021" s="292"/>
    </row>
    <row r="1022" spans="1:9" s="146" customFormat="1" ht="18.75">
      <c r="A1022" s="109"/>
      <c r="B1022" s="12"/>
      <c r="C1022" s="10">
        <v>342</v>
      </c>
      <c r="D1022" s="11" t="s">
        <v>110</v>
      </c>
      <c r="E1022" s="11" t="s">
        <v>110</v>
      </c>
      <c r="F1022" s="11" t="s">
        <v>222</v>
      </c>
      <c r="G1022" s="11" t="s">
        <v>72</v>
      </c>
      <c r="H1022" s="272">
        <f>'приложение № 6'!G132</f>
        <v>37400</v>
      </c>
      <c r="I1022" s="292"/>
    </row>
    <row r="1023" spans="1:9" s="137" customFormat="1" ht="131.25">
      <c r="A1023" s="124"/>
      <c r="B1023" s="158" t="s">
        <v>304</v>
      </c>
      <c r="C1023" s="130" t="s">
        <v>305</v>
      </c>
      <c r="D1023" s="126" t="s">
        <v>96</v>
      </c>
      <c r="E1023" s="126" t="s">
        <v>96</v>
      </c>
      <c r="F1023" s="126" t="s">
        <v>97</v>
      </c>
      <c r="G1023" s="126" t="s">
        <v>98</v>
      </c>
      <c r="H1023" s="288">
        <f>H1024</f>
        <v>23157885</v>
      </c>
      <c r="I1023" s="300"/>
    </row>
    <row r="1024" spans="1:8" ht="18.75">
      <c r="A1024" s="109"/>
      <c r="B1024" s="12"/>
      <c r="C1024" s="8" t="s">
        <v>305</v>
      </c>
      <c r="D1024" s="13" t="s">
        <v>123</v>
      </c>
      <c r="E1024" s="13" t="s">
        <v>96</v>
      </c>
      <c r="F1024" s="13" t="s">
        <v>97</v>
      </c>
      <c r="G1024" s="13" t="s">
        <v>98</v>
      </c>
      <c r="H1024" s="277">
        <f>H1025</f>
        <v>23157885</v>
      </c>
    </row>
    <row r="1025" spans="1:8" ht="18.75">
      <c r="A1025" s="109"/>
      <c r="B1025" s="12"/>
      <c r="C1025" s="8" t="s">
        <v>305</v>
      </c>
      <c r="D1025" s="11">
        <v>10</v>
      </c>
      <c r="E1025" s="11" t="s">
        <v>90</v>
      </c>
      <c r="F1025" s="11" t="s">
        <v>97</v>
      </c>
      <c r="G1025" s="11" t="s">
        <v>98</v>
      </c>
      <c r="H1025" s="277">
        <f>H1026</f>
        <v>23157885</v>
      </c>
    </row>
    <row r="1026" spans="1:8" ht="18.75">
      <c r="A1026" s="109"/>
      <c r="B1026" s="12"/>
      <c r="C1026" s="8" t="s">
        <v>305</v>
      </c>
      <c r="D1026" s="11" t="s">
        <v>123</v>
      </c>
      <c r="E1026" s="11" t="s">
        <v>90</v>
      </c>
      <c r="F1026" s="11" t="s">
        <v>118</v>
      </c>
      <c r="G1026" s="17" t="s">
        <v>98</v>
      </c>
      <c r="H1026" s="273">
        <f>H1027</f>
        <v>23157885</v>
      </c>
    </row>
    <row r="1027" spans="1:8" ht="18.75">
      <c r="A1027" s="109"/>
      <c r="B1027" s="12"/>
      <c r="C1027" s="8" t="s">
        <v>305</v>
      </c>
      <c r="D1027" s="11" t="s">
        <v>123</v>
      </c>
      <c r="E1027" s="11" t="s">
        <v>90</v>
      </c>
      <c r="F1027" s="13" t="s">
        <v>222</v>
      </c>
      <c r="G1027" s="17" t="s">
        <v>98</v>
      </c>
      <c r="H1027" s="273">
        <f>H1028+H1030+H1032+H1034+H1038</f>
        <v>23157885</v>
      </c>
    </row>
    <row r="1028" spans="1:8" ht="18.75">
      <c r="A1028" s="109"/>
      <c r="B1028" s="12"/>
      <c r="C1028" s="8" t="s">
        <v>305</v>
      </c>
      <c r="D1028" s="11" t="s">
        <v>123</v>
      </c>
      <c r="E1028" s="11" t="s">
        <v>90</v>
      </c>
      <c r="F1028" s="13" t="s">
        <v>222</v>
      </c>
      <c r="G1028" s="17" t="s">
        <v>275</v>
      </c>
      <c r="H1028" s="273">
        <f>H1029</f>
        <v>231898</v>
      </c>
    </row>
    <row r="1029" spans="1:8" ht="18.75">
      <c r="A1029" s="109"/>
      <c r="B1029" s="12"/>
      <c r="C1029" s="8" t="s">
        <v>305</v>
      </c>
      <c r="D1029" s="11" t="s">
        <v>123</v>
      </c>
      <c r="E1029" s="11" t="s">
        <v>90</v>
      </c>
      <c r="F1029" s="13" t="s">
        <v>222</v>
      </c>
      <c r="G1029" s="17" t="s">
        <v>28</v>
      </c>
      <c r="H1029" s="273">
        <f>'приложение № 6'!G369</f>
        <v>231898</v>
      </c>
    </row>
    <row r="1030" spans="1:8" ht="18.75">
      <c r="A1030" s="109"/>
      <c r="B1030" s="12"/>
      <c r="C1030" s="8" t="s">
        <v>305</v>
      </c>
      <c r="D1030" s="11" t="s">
        <v>123</v>
      </c>
      <c r="E1030" s="11" t="s">
        <v>90</v>
      </c>
      <c r="F1030" s="13" t="s">
        <v>222</v>
      </c>
      <c r="G1030" s="17" t="s">
        <v>312</v>
      </c>
      <c r="H1030" s="273">
        <f>H1031</f>
        <v>15989620</v>
      </c>
    </row>
    <row r="1031" spans="1:8" ht="18.75">
      <c r="A1031" s="109"/>
      <c r="B1031" s="12"/>
      <c r="C1031" s="8" t="s">
        <v>305</v>
      </c>
      <c r="D1031" s="11" t="s">
        <v>123</v>
      </c>
      <c r="E1031" s="11" t="s">
        <v>90</v>
      </c>
      <c r="F1031" s="13" t="s">
        <v>222</v>
      </c>
      <c r="G1031" s="17" t="s">
        <v>316</v>
      </c>
      <c r="H1031" s="273">
        <f>'приложение № 6'!G371</f>
        <v>15989620</v>
      </c>
    </row>
    <row r="1032" spans="1:8" ht="18.75">
      <c r="A1032" s="109"/>
      <c r="B1032" s="12"/>
      <c r="C1032" s="8" t="s">
        <v>305</v>
      </c>
      <c r="D1032" s="11" t="s">
        <v>123</v>
      </c>
      <c r="E1032" s="11" t="s">
        <v>90</v>
      </c>
      <c r="F1032" s="13" t="s">
        <v>222</v>
      </c>
      <c r="G1032" s="17" t="s">
        <v>277</v>
      </c>
      <c r="H1032" s="273">
        <f>H1033</f>
        <v>982926</v>
      </c>
    </row>
    <row r="1033" spans="1:8" ht="18.75">
      <c r="A1033" s="109"/>
      <c r="B1033" s="12"/>
      <c r="C1033" s="8" t="s">
        <v>305</v>
      </c>
      <c r="D1033" s="11" t="s">
        <v>123</v>
      </c>
      <c r="E1033" s="11" t="s">
        <v>90</v>
      </c>
      <c r="F1033" s="13" t="s">
        <v>222</v>
      </c>
      <c r="G1033" s="17" t="s">
        <v>54</v>
      </c>
      <c r="H1033" s="273">
        <f>'приложение № 6'!G373</f>
        <v>982926</v>
      </c>
    </row>
    <row r="1034" spans="1:8" ht="18.75">
      <c r="A1034" s="109"/>
      <c r="B1034" s="12"/>
      <c r="C1034" s="8" t="s">
        <v>305</v>
      </c>
      <c r="D1034" s="11" t="s">
        <v>123</v>
      </c>
      <c r="E1034" s="11" t="s">
        <v>90</v>
      </c>
      <c r="F1034" s="13" t="s">
        <v>222</v>
      </c>
      <c r="G1034" s="17" t="s">
        <v>283</v>
      </c>
      <c r="H1034" s="273">
        <f>H1035+H1037</f>
        <v>5806010</v>
      </c>
    </row>
    <row r="1035" spans="1:8" ht="18.75">
      <c r="A1035" s="109"/>
      <c r="B1035" s="12"/>
      <c r="C1035" s="8" t="s">
        <v>305</v>
      </c>
      <c r="D1035" s="11" t="s">
        <v>123</v>
      </c>
      <c r="E1035" s="11" t="s">
        <v>90</v>
      </c>
      <c r="F1035" s="13" t="s">
        <v>222</v>
      </c>
      <c r="G1035" s="17" t="s">
        <v>71</v>
      </c>
      <c r="H1035" s="273">
        <f>H1036</f>
        <v>1733647</v>
      </c>
    </row>
    <row r="1036" spans="1:8" ht="18.75">
      <c r="A1036" s="109"/>
      <c r="B1036" s="12"/>
      <c r="C1036" s="8" t="s">
        <v>305</v>
      </c>
      <c r="D1036" s="11" t="s">
        <v>123</v>
      </c>
      <c r="E1036" s="11" t="s">
        <v>90</v>
      </c>
      <c r="F1036" s="13" t="s">
        <v>222</v>
      </c>
      <c r="G1036" s="17" t="s">
        <v>72</v>
      </c>
      <c r="H1036" s="273">
        <f>'приложение № 6'!G376</f>
        <v>1733647</v>
      </c>
    </row>
    <row r="1037" spans="1:8" ht="18.75">
      <c r="A1037" s="109"/>
      <c r="B1037" s="12"/>
      <c r="C1037" s="8" t="s">
        <v>305</v>
      </c>
      <c r="D1037" s="11" t="s">
        <v>123</v>
      </c>
      <c r="E1037" s="11" t="s">
        <v>90</v>
      </c>
      <c r="F1037" s="13" t="s">
        <v>222</v>
      </c>
      <c r="G1037" s="17">
        <v>630</v>
      </c>
      <c r="H1037" s="273">
        <f>'приложение № 6'!G377</f>
        <v>4072363</v>
      </c>
    </row>
    <row r="1038" spans="1:8" ht="18.75">
      <c r="A1038" s="109"/>
      <c r="B1038" s="12"/>
      <c r="C1038" s="8" t="s">
        <v>305</v>
      </c>
      <c r="D1038" s="11" t="s">
        <v>123</v>
      </c>
      <c r="E1038" s="11" t="s">
        <v>90</v>
      </c>
      <c r="F1038" s="13" t="s">
        <v>222</v>
      </c>
      <c r="G1038" s="17">
        <v>800</v>
      </c>
      <c r="H1038" s="273">
        <f>H1039</f>
        <v>147431</v>
      </c>
    </row>
    <row r="1039" spans="1:8" ht="18.75">
      <c r="A1039" s="109"/>
      <c r="B1039" s="12"/>
      <c r="C1039" s="8" t="s">
        <v>305</v>
      </c>
      <c r="D1039" s="11" t="s">
        <v>123</v>
      </c>
      <c r="E1039" s="11" t="s">
        <v>90</v>
      </c>
      <c r="F1039" s="13" t="s">
        <v>222</v>
      </c>
      <c r="G1039" s="17">
        <v>810</v>
      </c>
      <c r="H1039" s="273">
        <f>'приложение № 6'!G379</f>
        <v>147431</v>
      </c>
    </row>
    <row r="1040" spans="1:9" s="137" customFormat="1" ht="131.25">
      <c r="A1040" s="124"/>
      <c r="B1040" s="158" t="s">
        <v>323</v>
      </c>
      <c r="C1040" s="128">
        <v>344</v>
      </c>
      <c r="D1040" s="129" t="s">
        <v>96</v>
      </c>
      <c r="E1040" s="129" t="s">
        <v>96</v>
      </c>
      <c r="F1040" s="129" t="s">
        <v>97</v>
      </c>
      <c r="G1040" s="129" t="s">
        <v>98</v>
      </c>
      <c r="H1040" s="288">
        <f>H1041</f>
        <v>368000</v>
      </c>
      <c r="I1040" s="300"/>
    </row>
    <row r="1041" spans="1:9" s="137" customFormat="1" ht="18.75">
      <c r="A1041" s="124"/>
      <c r="B1041" s="125"/>
      <c r="C1041" s="10">
        <v>344</v>
      </c>
      <c r="D1041" s="11" t="s">
        <v>110</v>
      </c>
      <c r="E1041" s="11" t="s">
        <v>96</v>
      </c>
      <c r="F1041" s="11" t="s">
        <v>97</v>
      </c>
      <c r="G1041" s="11" t="s">
        <v>98</v>
      </c>
      <c r="H1041" s="277">
        <f>H1042</f>
        <v>368000</v>
      </c>
      <c r="I1041" s="300"/>
    </row>
    <row r="1042" spans="1:9" s="137" customFormat="1" ht="18.75">
      <c r="A1042" s="124"/>
      <c r="B1042" s="125"/>
      <c r="C1042" s="10">
        <v>344</v>
      </c>
      <c r="D1042" s="11" t="s">
        <v>110</v>
      </c>
      <c r="E1042" s="11" t="s">
        <v>110</v>
      </c>
      <c r="F1042" s="11" t="s">
        <v>97</v>
      </c>
      <c r="G1042" s="11" t="s">
        <v>98</v>
      </c>
      <c r="H1042" s="277">
        <f>H1043</f>
        <v>368000</v>
      </c>
      <c r="I1042" s="300"/>
    </row>
    <row r="1043" spans="1:9" s="137" customFormat="1" ht="18.75">
      <c r="A1043" s="124"/>
      <c r="B1043" s="125"/>
      <c r="C1043" s="10">
        <v>344</v>
      </c>
      <c r="D1043" s="11" t="s">
        <v>110</v>
      </c>
      <c r="E1043" s="11" t="s">
        <v>110</v>
      </c>
      <c r="F1043" s="11" t="s">
        <v>118</v>
      </c>
      <c r="G1043" s="8" t="s">
        <v>98</v>
      </c>
      <c r="H1043" s="273">
        <f>H1044</f>
        <v>368000</v>
      </c>
      <c r="I1043" s="300"/>
    </row>
    <row r="1044" spans="1:9" s="137" customFormat="1" ht="18.75">
      <c r="A1044" s="124"/>
      <c r="B1044" s="125"/>
      <c r="C1044" s="10">
        <v>344</v>
      </c>
      <c r="D1044" s="11" t="s">
        <v>110</v>
      </c>
      <c r="E1044" s="11" t="s">
        <v>110</v>
      </c>
      <c r="F1044" s="13" t="s">
        <v>222</v>
      </c>
      <c r="G1044" s="8" t="s">
        <v>98</v>
      </c>
      <c r="H1044" s="273">
        <f>H1045</f>
        <v>368000</v>
      </c>
      <c r="I1044" s="300"/>
    </row>
    <row r="1045" spans="1:8" ht="18.75">
      <c r="A1045" s="109"/>
      <c r="B1045" s="12"/>
      <c r="C1045" s="10">
        <v>344</v>
      </c>
      <c r="D1045" s="11" t="s">
        <v>110</v>
      </c>
      <c r="E1045" s="11" t="s">
        <v>110</v>
      </c>
      <c r="F1045" s="13" t="s">
        <v>222</v>
      </c>
      <c r="G1045" s="8" t="s">
        <v>283</v>
      </c>
      <c r="H1045" s="273">
        <f>H1048+H1046</f>
        <v>368000</v>
      </c>
    </row>
    <row r="1046" spans="1:8" ht="18.75">
      <c r="A1046" s="109"/>
      <c r="B1046" s="12"/>
      <c r="C1046" s="10">
        <v>344</v>
      </c>
      <c r="D1046" s="11" t="s">
        <v>110</v>
      </c>
      <c r="E1046" s="11" t="s">
        <v>110</v>
      </c>
      <c r="F1046" s="11" t="s">
        <v>222</v>
      </c>
      <c r="G1046" s="11" t="s">
        <v>71</v>
      </c>
      <c r="H1046" s="273">
        <f>H1047</f>
        <v>110500</v>
      </c>
    </row>
    <row r="1047" spans="1:8" ht="18.75">
      <c r="A1047" s="109"/>
      <c r="B1047" s="12"/>
      <c r="C1047" s="10">
        <v>344</v>
      </c>
      <c r="D1047" s="11" t="s">
        <v>110</v>
      </c>
      <c r="E1047" s="11" t="s">
        <v>110</v>
      </c>
      <c r="F1047" s="11" t="s">
        <v>222</v>
      </c>
      <c r="G1047" s="8" t="s">
        <v>77</v>
      </c>
      <c r="H1047" s="273">
        <f>'приложение № 6'!G481</f>
        <v>110500</v>
      </c>
    </row>
    <row r="1048" spans="1:8" ht="18.75">
      <c r="A1048" s="109"/>
      <c r="B1048" s="12"/>
      <c r="C1048" s="10">
        <v>344</v>
      </c>
      <c r="D1048" s="11" t="s">
        <v>110</v>
      </c>
      <c r="E1048" s="11" t="s">
        <v>110</v>
      </c>
      <c r="F1048" s="13" t="s">
        <v>222</v>
      </c>
      <c r="G1048" s="11" t="s">
        <v>285</v>
      </c>
      <c r="H1048" s="273">
        <f>H1049</f>
        <v>257500</v>
      </c>
    </row>
    <row r="1049" spans="1:8" ht="18.75">
      <c r="A1049" s="109"/>
      <c r="B1049" s="12"/>
      <c r="C1049" s="10">
        <v>344</v>
      </c>
      <c r="D1049" s="11" t="s">
        <v>110</v>
      </c>
      <c r="E1049" s="11" t="s">
        <v>110</v>
      </c>
      <c r="F1049" s="13" t="s">
        <v>222</v>
      </c>
      <c r="G1049" s="11" t="s">
        <v>287</v>
      </c>
      <c r="H1049" s="273">
        <f>'приложение № 6'!G483</f>
        <v>257500</v>
      </c>
    </row>
    <row r="1050" spans="1:8" ht="112.5">
      <c r="A1050" s="109"/>
      <c r="B1050" s="158" t="s">
        <v>344</v>
      </c>
      <c r="C1050" s="93">
        <v>350</v>
      </c>
      <c r="D1050" s="126" t="s">
        <v>123</v>
      </c>
      <c r="E1050" s="126" t="s">
        <v>96</v>
      </c>
      <c r="F1050" s="126" t="s">
        <v>97</v>
      </c>
      <c r="G1050" s="126" t="s">
        <v>98</v>
      </c>
      <c r="H1050" s="282">
        <f>H1051</f>
        <v>2876000</v>
      </c>
    </row>
    <row r="1051" spans="1:8" ht="18.75">
      <c r="A1051" s="109"/>
      <c r="B1051" s="12"/>
      <c r="C1051" s="7">
        <v>350</v>
      </c>
      <c r="D1051" s="11">
        <v>10</v>
      </c>
      <c r="E1051" s="11" t="s">
        <v>106</v>
      </c>
      <c r="F1051" s="13" t="s">
        <v>510</v>
      </c>
      <c r="G1051" s="17" t="s">
        <v>98</v>
      </c>
      <c r="H1051" s="273">
        <f>H1052</f>
        <v>2876000</v>
      </c>
    </row>
    <row r="1052" spans="1:8" ht="18.75">
      <c r="A1052" s="109"/>
      <c r="B1052" s="12"/>
      <c r="C1052" s="7">
        <v>350</v>
      </c>
      <c r="D1052" s="11">
        <v>10</v>
      </c>
      <c r="E1052" s="11" t="s">
        <v>106</v>
      </c>
      <c r="F1052" s="13" t="s">
        <v>511</v>
      </c>
      <c r="G1052" s="17" t="s">
        <v>98</v>
      </c>
      <c r="H1052" s="273">
        <f>H1053</f>
        <v>2876000</v>
      </c>
    </row>
    <row r="1053" spans="1:8" ht="18.75">
      <c r="A1053" s="109"/>
      <c r="B1053" s="12"/>
      <c r="C1053" s="7">
        <v>350</v>
      </c>
      <c r="D1053" s="11">
        <v>10</v>
      </c>
      <c r="E1053" s="11" t="s">
        <v>106</v>
      </c>
      <c r="F1053" s="13" t="s">
        <v>415</v>
      </c>
      <c r="G1053" s="17" t="s">
        <v>98</v>
      </c>
      <c r="H1053" s="273">
        <f>H1054</f>
        <v>2876000</v>
      </c>
    </row>
    <row r="1054" spans="1:8" ht="18.75">
      <c r="A1054" s="109"/>
      <c r="B1054" s="12"/>
      <c r="C1054" s="7">
        <v>350</v>
      </c>
      <c r="D1054" s="11">
        <v>10</v>
      </c>
      <c r="E1054" s="11" t="s">
        <v>106</v>
      </c>
      <c r="F1054" s="13" t="s">
        <v>415</v>
      </c>
      <c r="G1054" s="13" t="s">
        <v>277</v>
      </c>
      <c r="H1054" s="273">
        <f>H1055</f>
        <v>2876000</v>
      </c>
    </row>
    <row r="1055" spans="1:8" ht="18.75">
      <c r="A1055" s="109"/>
      <c r="B1055" s="12"/>
      <c r="C1055" s="7">
        <v>350</v>
      </c>
      <c r="D1055" s="11">
        <v>10</v>
      </c>
      <c r="E1055" s="11" t="s">
        <v>106</v>
      </c>
      <c r="F1055" s="13" t="s">
        <v>415</v>
      </c>
      <c r="G1055" s="13" t="s">
        <v>54</v>
      </c>
      <c r="H1055" s="273">
        <f>'приложение № 6'!G828</f>
        <v>2876000</v>
      </c>
    </row>
    <row r="1056" spans="1:9" s="137" customFormat="1" ht="131.25">
      <c r="A1056" s="124"/>
      <c r="B1056" s="159" t="s">
        <v>9</v>
      </c>
      <c r="C1056" s="93">
        <v>351</v>
      </c>
      <c r="D1056" s="126" t="s">
        <v>96</v>
      </c>
      <c r="E1056" s="126" t="s">
        <v>96</v>
      </c>
      <c r="F1056" s="126" t="s">
        <v>97</v>
      </c>
      <c r="G1056" s="126" t="s">
        <v>98</v>
      </c>
      <c r="H1056" s="288">
        <f>H1057</f>
        <v>7943698</v>
      </c>
      <c r="I1056" s="300"/>
    </row>
    <row r="1057" spans="1:8" ht="18.75">
      <c r="A1057" s="109"/>
      <c r="B1057" s="12"/>
      <c r="C1057" s="7">
        <v>351</v>
      </c>
      <c r="D1057" s="14" t="s">
        <v>119</v>
      </c>
      <c r="E1057" s="13" t="s">
        <v>96</v>
      </c>
      <c r="F1057" s="13" t="s">
        <v>97</v>
      </c>
      <c r="G1057" s="13" t="s">
        <v>98</v>
      </c>
      <c r="H1057" s="277">
        <f>H1058+H1063+H1068</f>
        <v>7943698</v>
      </c>
    </row>
    <row r="1058" spans="1:8" ht="18.75">
      <c r="A1058" s="109"/>
      <c r="B1058" s="12"/>
      <c r="C1058" s="7">
        <v>351</v>
      </c>
      <c r="D1058" s="14" t="s">
        <v>119</v>
      </c>
      <c r="E1058" s="14" t="s">
        <v>89</v>
      </c>
      <c r="F1058" s="13" t="s">
        <v>97</v>
      </c>
      <c r="G1058" s="13" t="s">
        <v>98</v>
      </c>
      <c r="H1058" s="277">
        <f>H1059</f>
        <v>56643.13</v>
      </c>
    </row>
    <row r="1059" spans="1:8" ht="18.75">
      <c r="A1059" s="109"/>
      <c r="B1059" s="12"/>
      <c r="C1059" s="7">
        <v>351</v>
      </c>
      <c r="D1059" s="14" t="s">
        <v>119</v>
      </c>
      <c r="E1059" s="14" t="s">
        <v>89</v>
      </c>
      <c r="F1059" s="11" t="s">
        <v>118</v>
      </c>
      <c r="G1059" s="13" t="s">
        <v>98</v>
      </c>
      <c r="H1059" s="273">
        <f>H1060</f>
        <v>56643.13</v>
      </c>
    </row>
    <row r="1060" spans="1:8" ht="18.75">
      <c r="A1060" s="109"/>
      <c r="B1060" s="12"/>
      <c r="C1060" s="7">
        <v>351</v>
      </c>
      <c r="D1060" s="11" t="s">
        <v>119</v>
      </c>
      <c r="E1060" s="8" t="s">
        <v>89</v>
      </c>
      <c r="F1060" s="13" t="s">
        <v>222</v>
      </c>
      <c r="G1060" s="13" t="s">
        <v>98</v>
      </c>
      <c r="H1060" s="273">
        <f>H1061</f>
        <v>56643.13</v>
      </c>
    </row>
    <row r="1061" spans="1:8" ht="18.75">
      <c r="A1061" s="109"/>
      <c r="B1061" s="12"/>
      <c r="C1061" s="7">
        <v>351</v>
      </c>
      <c r="D1061" s="11" t="s">
        <v>119</v>
      </c>
      <c r="E1061" s="8" t="s">
        <v>89</v>
      </c>
      <c r="F1061" s="13" t="s">
        <v>222</v>
      </c>
      <c r="G1061" s="13" t="s">
        <v>275</v>
      </c>
      <c r="H1061" s="273">
        <f>H1062</f>
        <v>56643.13</v>
      </c>
    </row>
    <row r="1062" spans="1:8" ht="18.75">
      <c r="A1062" s="109"/>
      <c r="B1062" s="12"/>
      <c r="C1062" s="7">
        <v>351</v>
      </c>
      <c r="D1062" s="11" t="s">
        <v>119</v>
      </c>
      <c r="E1062" s="8" t="s">
        <v>89</v>
      </c>
      <c r="F1062" s="13" t="s">
        <v>222</v>
      </c>
      <c r="G1062" s="8" t="s">
        <v>28</v>
      </c>
      <c r="H1062" s="273">
        <f>'приложение № 6'!G870</f>
        <v>56643.13</v>
      </c>
    </row>
    <row r="1063" spans="1:8" ht="18.75">
      <c r="A1063" s="109"/>
      <c r="B1063" s="12"/>
      <c r="C1063" s="7">
        <v>351</v>
      </c>
      <c r="D1063" s="13" t="s">
        <v>119</v>
      </c>
      <c r="E1063" s="13" t="s">
        <v>101</v>
      </c>
      <c r="F1063" s="13" t="s">
        <v>97</v>
      </c>
      <c r="G1063" s="13" t="s">
        <v>98</v>
      </c>
      <c r="H1063" s="277">
        <f>H1064</f>
        <v>6240945.87</v>
      </c>
    </row>
    <row r="1064" spans="1:8" ht="18.75">
      <c r="A1064" s="109"/>
      <c r="B1064" s="12"/>
      <c r="C1064" s="7">
        <v>351</v>
      </c>
      <c r="D1064" s="14" t="s">
        <v>119</v>
      </c>
      <c r="E1064" s="13" t="s">
        <v>101</v>
      </c>
      <c r="F1064" s="11" t="s">
        <v>118</v>
      </c>
      <c r="G1064" s="13" t="s">
        <v>98</v>
      </c>
      <c r="H1064" s="273">
        <f>H1065</f>
        <v>6240945.87</v>
      </c>
    </row>
    <row r="1065" spans="1:8" ht="18.75">
      <c r="A1065" s="109"/>
      <c r="B1065" s="12"/>
      <c r="C1065" s="7">
        <v>351</v>
      </c>
      <c r="D1065" s="13" t="s">
        <v>119</v>
      </c>
      <c r="E1065" s="13" t="s">
        <v>101</v>
      </c>
      <c r="F1065" s="13" t="s">
        <v>222</v>
      </c>
      <c r="G1065" s="13" t="s">
        <v>98</v>
      </c>
      <c r="H1065" s="273">
        <f>H1066</f>
        <v>6240945.87</v>
      </c>
    </row>
    <row r="1066" spans="1:8" ht="18.75">
      <c r="A1066" s="109"/>
      <c r="B1066" s="12"/>
      <c r="C1066" s="7">
        <v>351</v>
      </c>
      <c r="D1066" s="13" t="s">
        <v>119</v>
      </c>
      <c r="E1066" s="13" t="s">
        <v>101</v>
      </c>
      <c r="F1066" s="13" t="s">
        <v>222</v>
      </c>
      <c r="G1066" s="13" t="s">
        <v>280</v>
      </c>
      <c r="H1066" s="273">
        <f>H1067</f>
        <v>6240945.87</v>
      </c>
    </row>
    <row r="1067" spans="1:8" ht="18.75">
      <c r="A1067" s="109"/>
      <c r="B1067" s="12"/>
      <c r="C1067" s="7">
        <v>351</v>
      </c>
      <c r="D1067" s="13" t="s">
        <v>119</v>
      </c>
      <c r="E1067" s="13" t="s">
        <v>101</v>
      </c>
      <c r="F1067" s="13" t="s">
        <v>222</v>
      </c>
      <c r="G1067" s="13" t="s">
        <v>65</v>
      </c>
      <c r="H1067" s="273">
        <f>'приложение № 6'!G881</f>
        <v>6240945.87</v>
      </c>
    </row>
    <row r="1068" spans="1:8" ht="18.75">
      <c r="A1068" s="109"/>
      <c r="B1068" s="12"/>
      <c r="C1068" s="7">
        <v>351</v>
      </c>
      <c r="D1068" s="13" t="s">
        <v>119</v>
      </c>
      <c r="E1068" s="13" t="s">
        <v>119</v>
      </c>
      <c r="F1068" s="13" t="s">
        <v>97</v>
      </c>
      <c r="G1068" s="13" t="s">
        <v>98</v>
      </c>
      <c r="H1068" s="277">
        <f>H1069</f>
        <v>1646109</v>
      </c>
    </row>
    <row r="1069" spans="1:8" ht="18.75">
      <c r="A1069" s="109"/>
      <c r="B1069" s="12"/>
      <c r="C1069" s="7">
        <v>351</v>
      </c>
      <c r="D1069" s="13" t="s">
        <v>119</v>
      </c>
      <c r="E1069" s="13" t="s">
        <v>119</v>
      </c>
      <c r="F1069" s="11" t="s">
        <v>118</v>
      </c>
      <c r="G1069" s="13" t="s">
        <v>98</v>
      </c>
      <c r="H1069" s="273">
        <f>H1070</f>
        <v>1646109</v>
      </c>
    </row>
    <row r="1070" spans="1:8" ht="18.75">
      <c r="A1070" s="109"/>
      <c r="B1070" s="12"/>
      <c r="C1070" s="7">
        <v>351</v>
      </c>
      <c r="D1070" s="13" t="s">
        <v>119</v>
      </c>
      <c r="E1070" s="13" t="s">
        <v>119</v>
      </c>
      <c r="F1070" s="13" t="s">
        <v>222</v>
      </c>
      <c r="G1070" s="13" t="s">
        <v>98</v>
      </c>
      <c r="H1070" s="273">
        <f>H1071</f>
        <v>1646109</v>
      </c>
    </row>
    <row r="1071" spans="1:8" ht="18.75">
      <c r="A1071" s="109"/>
      <c r="B1071" s="12"/>
      <c r="C1071" s="7">
        <v>351</v>
      </c>
      <c r="D1071" s="13" t="s">
        <v>119</v>
      </c>
      <c r="E1071" s="13" t="s">
        <v>119</v>
      </c>
      <c r="F1071" s="13" t="s">
        <v>222</v>
      </c>
      <c r="G1071" s="13" t="s">
        <v>280</v>
      </c>
      <c r="H1071" s="273">
        <f>H1072</f>
        <v>1646109</v>
      </c>
    </row>
    <row r="1072" spans="1:8" ht="18.75">
      <c r="A1072" s="109"/>
      <c r="B1072" s="12"/>
      <c r="C1072" s="7">
        <v>351</v>
      </c>
      <c r="D1072" s="13" t="s">
        <v>119</v>
      </c>
      <c r="E1072" s="13" t="s">
        <v>119</v>
      </c>
      <c r="F1072" s="13" t="s">
        <v>222</v>
      </c>
      <c r="G1072" s="13" t="s">
        <v>65</v>
      </c>
      <c r="H1072" s="273">
        <f>'приложение № 6'!G920</f>
        <v>1646109</v>
      </c>
    </row>
    <row r="1073" spans="1:9" s="113" customFormat="1" ht="112.5">
      <c r="A1073" s="107" t="s">
        <v>136</v>
      </c>
      <c r="B1073" s="33"/>
      <c r="C1073" s="123"/>
      <c r="D1073" s="123"/>
      <c r="E1073" s="123"/>
      <c r="F1073" s="123"/>
      <c r="G1073" s="123"/>
      <c r="H1073" s="283">
        <f aca="true" t="shared" si="11" ref="H1073:H1079">H1074</f>
        <v>8113367</v>
      </c>
      <c r="I1073" s="296"/>
    </row>
    <row r="1074" spans="1:9" s="112" customFormat="1" ht="56.25">
      <c r="A1074" s="124"/>
      <c r="B1074" s="159" t="s">
        <v>324</v>
      </c>
      <c r="C1074" s="93">
        <v>345</v>
      </c>
      <c r="D1074" s="126" t="s">
        <v>96</v>
      </c>
      <c r="E1074" s="126" t="s">
        <v>96</v>
      </c>
      <c r="F1074" s="126" t="s">
        <v>97</v>
      </c>
      <c r="G1074" s="126" t="s">
        <v>98</v>
      </c>
      <c r="H1074" s="269">
        <f t="shared" si="11"/>
        <v>8113367</v>
      </c>
      <c r="I1074" s="293"/>
    </row>
    <row r="1075" spans="1:9" s="106" customFormat="1" ht="18.75">
      <c r="A1075" s="109"/>
      <c r="B1075" s="12"/>
      <c r="C1075" s="7">
        <v>345</v>
      </c>
      <c r="D1075" s="13" t="s">
        <v>123</v>
      </c>
      <c r="E1075" s="13" t="s">
        <v>96</v>
      </c>
      <c r="F1075" s="13" t="s">
        <v>97</v>
      </c>
      <c r="G1075" s="13" t="s">
        <v>98</v>
      </c>
      <c r="H1075" s="273">
        <f t="shared" si="11"/>
        <v>8113367</v>
      </c>
      <c r="I1075" s="292"/>
    </row>
    <row r="1076" spans="1:9" s="106" customFormat="1" ht="18.75">
      <c r="A1076" s="109"/>
      <c r="B1076" s="12"/>
      <c r="C1076" s="10">
        <v>345</v>
      </c>
      <c r="D1076" s="43">
        <v>10</v>
      </c>
      <c r="E1076" s="11" t="s">
        <v>124</v>
      </c>
      <c r="F1076" s="13" t="s">
        <v>97</v>
      </c>
      <c r="G1076" s="13" t="s">
        <v>98</v>
      </c>
      <c r="H1076" s="273">
        <f t="shared" si="11"/>
        <v>8113367</v>
      </c>
      <c r="I1076" s="292"/>
    </row>
    <row r="1077" spans="1:9" s="106" customFormat="1" ht="18.75">
      <c r="A1077" s="109"/>
      <c r="B1077" s="12"/>
      <c r="C1077" s="7">
        <v>345</v>
      </c>
      <c r="D1077" s="11" t="s">
        <v>123</v>
      </c>
      <c r="E1077" s="13" t="s">
        <v>124</v>
      </c>
      <c r="F1077" s="11" t="s">
        <v>118</v>
      </c>
      <c r="G1077" s="11" t="s">
        <v>98</v>
      </c>
      <c r="H1077" s="273">
        <f t="shared" si="11"/>
        <v>8113367</v>
      </c>
      <c r="I1077" s="292"/>
    </row>
    <row r="1078" spans="1:9" s="106" customFormat="1" ht="18.75">
      <c r="A1078" s="109"/>
      <c r="B1078" s="12"/>
      <c r="C1078" s="7">
        <v>345</v>
      </c>
      <c r="D1078" s="11" t="s">
        <v>123</v>
      </c>
      <c r="E1078" s="13" t="s">
        <v>124</v>
      </c>
      <c r="F1078" s="11" t="s">
        <v>137</v>
      </c>
      <c r="G1078" s="11" t="s">
        <v>98</v>
      </c>
      <c r="H1078" s="273">
        <f t="shared" si="11"/>
        <v>8113367</v>
      </c>
      <c r="I1078" s="292"/>
    </row>
    <row r="1079" spans="1:9" s="106" customFormat="1" ht="18.75">
      <c r="A1079" s="109"/>
      <c r="B1079" s="12"/>
      <c r="C1079" s="7">
        <v>345</v>
      </c>
      <c r="D1079" s="11" t="s">
        <v>123</v>
      </c>
      <c r="E1079" s="13" t="s">
        <v>124</v>
      </c>
      <c r="F1079" s="11" t="s">
        <v>137</v>
      </c>
      <c r="G1079" s="11" t="s">
        <v>312</v>
      </c>
      <c r="H1079" s="273">
        <f t="shared" si="11"/>
        <v>8113367</v>
      </c>
      <c r="I1079" s="292"/>
    </row>
    <row r="1080" spans="1:9" s="106" customFormat="1" ht="18.75">
      <c r="A1080" s="109"/>
      <c r="B1080" s="12"/>
      <c r="C1080" s="7">
        <v>345</v>
      </c>
      <c r="D1080" s="11" t="s">
        <v>123</v>
      </c>
      <c r="E1080" s="13" t="s">
        <v>124</v>
      </c>
      <c r="F1080" s="11" t="s">
        <v>137</v>
      </c>
      <c r="G1080" s="11" t="s">
        <v>316</v>
      </c>
      <c r="H1080" s="273">
        <f>H1081+H1082</f>
        <v>8113367</v>
      </c>
      <c r="I1080" s="292"/>
    </row>
    <row r="1081" spans="1:9" s="106" customFormat="1" ht="18.75">
      <c r="A1081" s="109"/>
      <c r="B1081" s="12"/>
      <c r="C1081" s="7">
        <v>345</v>
      </c>
      <c r="D1081" s="11" t="s">
        <v>123</v>
      </c>
      <c r="E1081" s="13" t="s">
        <v>124</v>
      </c>
      <c r="F1081" s="11" t="s">
        <v>137</v>
      </c>
      <c r="G1081" s="11" t="s">
        <v>471</v>
      </c>
      <c r="H1081" s="273">
        <f>'приложение № 6'!G669</f>
        <v>3712707</v>
      </c>
      <c r="I1081" s="292"/>
    </row>
    <row r="1082" spans="1:9" s="106" customFormat="1" ht="18.75">
      <c r="A1082" s="109"/>
      <c r="B1082" s="12"/>
      <c r="C1082" s="7">
        <v>345</v>
      </c>
      <c r="D1082" s="11" t="s">
        <v>123</v>
      </c>
      <c r="E1082" s="13" t="s">
        <v>124</v>
      </c>
      <c r="F1082" s="11" t="s">
        <v>137</v>
      </c>
      <c r="G1082" s="11" t="s">
        <v>461</v>
      </c>
      <c r="H1082" s="273">
        <f>'приложение № 6'!G670</f>
        <v>4400660</v>
      </c>
      <c r="I1082" s="292"/>
    </row>
    <row r="1083" spans="1:9" s="138" customFormat="1" ht="93.75">
      <c r="A1083" s="107" t="s">
        <v>13</v>
      </c>
      <c r="B1083" s="33"/>
      <c r="C1083" s="48"/>
      <c r="D1083" s="15"/>
      <c r="E1083" s="15"/>
      <c r="F1083" s="15"/>
      <c r="G1083" s="15"/>
      <c r="H1083" s="275">
        <f>H1084</f>
        <v>3000000</v>
      </c>
      <c r="I1083" s="291"/>
    </row>
    <row r="1084" spans="1:9" s="138" customFormat="1" ht="150">
      <c r="A1084" s="109"/>
      <c r="B1084" s="158" t="s">
        <v>8</v>
      </c>
      <c r="C1084" s="93">
        <v>341</v>
      </c>
      <c r="D1084" s="126" t="s">
        <v>96</v>
      </c>
      <c r="E1084" s="126" t="s">
        <v>96</v>
      </c>
      <c r="F1084" s="126" t="s">
        <v>97</v>
      </c>
      <c r="G1084" s="126" t="s">
        <v>98</v>
      </c>
      <c r="H1084" s="282">
        <f>H1085</f>
        <v>3000000</v>
      </c>
      <c r="I1084" s="291"/>
    </row>
    <row r="1085" spans="1:9" s="138" customFormat="1" ht="18.75">
      <c r="A1085" s="109"/>
      <c r="B1085" s="12"/>
      <c r="C1085" s="10">
        <v>341</v>
      </c>
      <c r="D1085" s="13" t="s">
        <v>140</v>
      </c>
      <c r="E1085" s="13" t="s">
        <v>106</v>
      </c>
      <c r="F1085" s="11" t="s">
        <v>433</v>
      </c>
      <c r="G1085" s="8" t="s">
        <v>98</v>
      </c>
      <c r="H1085" s="273">
        <f>H1086</f>
        <v>3000000</v>
      </c>
      <c r="I1085" s="291"/>
    </row>
    <row r="1086" spans="1:9" s="138" customFormat="1" ht="18.75">
      <c r="A1086" s="109"/>
      <c r="B1086" s="12"/>
      <c r="C1086" s="10">
        <v>341</v>
      </c>
      <c r="D1086" s="13" t="s">
        <v>140</v>
      </c>
      <c r="E1086" s="13" t="s">
        <v>106</v>
      </c>
      <c r="F1086" s="11" t="s">
        <v>433</v>
      </c>
      <c r="G1086" s="13" t="s">
        <v>275</v>
      </c>
      <c r="H1086" s="273">
        <f>H1087</f>
        <v>3000000</v>
      </c>
      <c r="I1086" s="291"/>
    </row>
    <row r="1087" spans="1:9" s="138" customFormat="1" ht="18.75">
      <c r="A1087" s="109"/>
      <c r="B1087" s="12"/>
      <c r="C1087" s="10">
        <v>341</v>
      </c>
      <c r="D1087" s="13" t="s">
        <v>140</v>
      </c>
      <c r="E1087" s="13" t="s">
        <v>106</v>
      </c>
      <c r="F1087" s="11" t="s">
        <v>433</v>
      </c>
      <c r="G1087" s="8" t="s">
        <v>28</v>
      </c>
      <c r="H1087" s="273">
        <f>'приложение № 6'!G103</f>
        <v>3000000</v>
      </c>
      <c r="I1087" s="291"/>
    </row>
    <row r="1088" spans="1:9" s="136" customFormat="1" ht="112.5">
      <c r="A1088" s="107" t="s">
        <v>430</v>
      </c>
      <c r="B1088" s="139"/>
      <c r="C1088" s="139"/>
      <c r="D1088" s="139"/>
      <c r="E1088" s="139"/>
      <c r="F1088" s="139"/>
      <c r="G1088" s="139"/>
      <c r="H1088" s="287">
        <f>H1089</f>
        <v>34340814.67</v>
      </c>
      <c r="I1088" s="296"/>
    </row>
    <row r="1089" spans="1:9" s="140" customFormat="1" ht="112.5">
      <c r="A1089" s="124"/>
      <c r="B1089" s="158" t="s">
        <v>354</v>
      </c>
      <c r="C1089" s="93">
        <v>357</v>
      </c>
      <c r="D1089" s="126" t="s">
        <v>96</v>
      </c>
      <c r="E1089" s="126" t="s">
        <v>96</v>
      </c>
      <c r="F1089" s="126" t="s">
        <v>97</v>
      </c>
      <c r="G1089" s="126" t="s">
        <v>98</v>
      </c>
      <c r="H1089" s="282">
        <f>H1090</f>
        <v>34340814.67</v>
      </c>
      <c r="I1089" s="293"/>
    </row>
    <row r="1090" spans="1:9" s="140" customFormat="1" ht="18.75">
      <c r="A1090" s="124"/>
      <c r="B1090" s="158"/>
      <c r="C1090" s="7">
        <v>357</v>
      </c>
      <c r="D1090" s="11" t="s">
        <v>110</v>
      </c>
      <c r="E1090" s="11" t="s">
        <v>96</v>
      </c>
      <c r="F1090" s="11" t="s">
        <v>97</v>
      </c>
      <c r="G1090" s="11" t="s">
        <v>98</v>
      </c>
      <c r="H1090" s="273">
        <f>H1091+H1100</f>
        <v>34340814.67</v>
      </c>
      <c r="I1090" s="293"/>
    </row>
    <row r="1091" spans="1:9" s="140" customFormat="1" ht="18.75">
      <c r="A1091" s="124"/>
      <c r="B1091" s="158"/>
      <c r="C1091" s="7">
        <v>357</v>
      </c>
      <c r="D1091" s="11" t="s">
        <v>110</v>
      </c>
      <c r="E1091" s="11" t="s">
        <v>89</v>
      </c>
      <c r="F1091" s="11" t="s">
        <v>97</v>
      </c>
      <c r="G1091" s="11" t="s">
        <v>98</v>
      </c>
      <c r="H1091" s="273">
        <f>H1092</f>
        <v>21986606.83</v>
      </c>
      <c r="I1091" s="293"/>
    </row>
    <row r="1092" spans="1:9" s="140" customFormat="1" ht="18.75">
      <c r="A1092" s="124"/>
      <c r="B1092" s="141"/>
      <c r="C1092" s="7">
        <v>357</v>
      </c>
      <c r="D1092" s="11" t="s">
        <v>110</v>
      </c>
      <c r="E1092" s="11" t="s">
        <v>89</v>
      </c>
      <c r="F1092" s="11" t="s">
        <v>118</v>
      </c>
      <c r="G1092" s="8" t="s">
        <v>98</v>
      </c>
      <c r="H1092" s="273">
        <f>H1093</f>
        <v>21986606.83</v>
      </c>
      <c r="I1092" s="293"/>
    </row>
    <row r="1093" spans="1:9" s="140" customFormat="1" ht="18.75">
      <c r="A1093" s="124"/>
      <c r="B1093" s="141"/>
      <c r="C1093" s="7">
        <v>357</v>
      </c>
      <c r="D1093" s="11" t="s">
        <v>110</v>
      </c>
      <c r="E1093" s="11" t="s">
        <v>89</v>
      </c>
      <c r="F1093" s="11" t="s">
        <v>56</v>
      </c>
      <c r="G1093" s="8" t="s">
        <v>98</v>
      </c>
      <c r="H1093" s="273">
        <f>H1095+H1097</f>
        <v>21986606.83</v>
      </c>
      <c r="I1093" s="293"/>
    </row>
    <row r="1094" spans="1:9" s="136" customFormat="1" ht="18.75">
      <c r="A1094" s="124"/>
      <c r="B1094" s="141"/>
      <c r="C1094" s="7">
        <v>357</v>
      </c>
      <c r="D1094" s="11" t="s">
        <v>110</v>
      </c>
      <c r="E1094" s="11" t="s">
        <v>89</v>
      </c>
      <c r="F1094" s="11" t="s">
        <v>58</v>
      </c>
      <c r="G1094" s="8" t="s">
        <v>98</v>
      </c>
      <c r="H1094" s="273">
        <f>H1095</f>
        <v>20341448.83</v>
      </c>
      <c r="I1094" s="296"/>
    </row>
    <row r="1095" spans="1:9" s="136" customFormat="1" ht="18.75">
      <c r="A1095" s="124"/>
      <c r="B1095" s="141"/>
      <c r="C1095" s="7">
        <v>357</v>
      </c>
      <c r="D1095" s="11" t="s">
        <v>110</v>
      </c>
      <c r="E1095" s="11" t="s">
        <v>89</v>
      </c>
      <c r="F1095" s="11" t="s">
        <v>58</v>
      </c>
      <c r="G1095" s="8">
        <v>400</v>
      </c>
      <c r="H1095" s="273">
        <f>H1096</f>
        <v>20341448.83</v>
      </c>
      <c r="I1095" s="296"/>
    </row>
    <row r="1096" spans="1:9" s="136" customFormat="1" ht="18.75">
      <c r="A1096" s="124"/>
      <c r="B1096" s="141"/>
      <c r="C1096" s="7">
        <v>357</v>
      </c>
      <c r="D1096" s="11" t="s">
        <v>110</v>
      </c>
      <c r="E1096" s="11" t="s">
        <v>89</v>
      </c>
      <c r="F1096" s="11" t="s">
        <v>58</v>
      </c>
      <c r="G1096" s="8" t="s">
        <v>54</v>
      </c>
      <c r="H1096" s="273">
        <f>'приложение № 6'!G1004</f>
        <v>20341448.83</v>
      </c>
      <c r="I1096" s="296"/>
    </row>
    <row r="1097" spans="1:9" s="136" customFormat="1" ht="18.75">
      <c r="A1097" s="124"/>
      <c r="B1097" s="141"/>
      <c r="C1097" s="7">
        <v>357</v>
      </c>
      <c r="D1097" s="11" t="s">
        <v>110</v>
      </c>
      <c r="E1097" s="11" t="s">
        <v>89</v>
      </c>
      <c r="F1097" s="11" t="s">
        <v>60</v>
      </c>
      <c r="G1097" s="8" t="s">
        <v>98</v>
      </c>
      <c r="H1097" s="273">
        <f>H1098</f>
        <v>1645158</v>
      </c>
      <c r="I1097" s="296"/>
    </row>
    <row r="1098" spans="1:9" s="136" customFormat="1" ht="18.75">
      <c r="A1098" s="124"/>
      <c r="B1098" s="141"/>
      <c r="C1098" s="7">
        <v>357</v>
      </c>
      <c r="D1098" s="11" t="s">
        <v>110</v>
      </c>
      <c r="E1098" s="11" t="s">
        <v>89</v>
      </c>
      <c r="F1098" s="11" t="s">
        <v>60</v>
      </c>
      <c r="G1098" s="8">
        <v>400</v>
      </c>
      <c r="H1098" s="273">
        <f>H1099</f>
        <v>1645158</v>
      </c>
      <c r="I1098" s="296"/>
    </row>
    <row r="1099" spans="1:9" s="136" customFormat="1" ht="18.75">
      <c r="A1099" s="124"/>
      <c r="B1099" s="141"/>
      <c r="C1099" s="7">
        <v>357</v>
      </c>
      <c r="D1099" s="11" t="s">
        <v>110</v>
      </c>
      <c r="E1099" s="11" t="s">
        <v>89</v>
      </c>
      <c r="F1099" s="11" t="s">
        <v>60</v>
      </c>
      <c r="G1099" s="8" t="s">
        <v>54</v>
      </c>
      <c r="H1099" s="273">
        <f>'приложение № 6'!G1007</f>
        <v>1645158</v>
      </c>
      <c r="I1099" s="296"/>
    </row>
    <row r="1100" spans="1:9" s="136" customFormat="1" ht="18.75">
      <c r="A1100" s="124"/>
      <c r="B1100" s="141"/>
      <c r="C1100" s="7">
        <v>357</v>
      </c>
      <c r="D1100" s="11" t="s">
        <v>110</v>
      </c>
      <c r="E1100" s="11" t="s">
        <v>110</v>
      </c>
      <c r="F1100" s="11" t="s">
        <v>97</v>
      </c>
      <c r="G1100" s="11" t="s">
        <v>98</v>
      </c>
      <c r="H1100" s="273">
        <f>H1101</f>
        <v>12354207.84</v>
      </c>
      <c r="I1100" s="296"/>
    </row>
    <row r="1101" spans="1:9" s="136" customFormat="1" ht="18.75">
      <c r="A1101" s="124"/>
      <c r="B1101" s="141"/>
      <c r="C1101" s="7">
        <v>357</v>
      </c>
      <c r="D1101" s="11" t="s">
        <v>110</v>
      </c>
      <c r="E1101" s="11" t="s">
        <v>110</v>
      </c>
      <c r="F1101" s="13" t="s">
        <v>118</v>
      </c>
      <c r="G1101" s="8" t="s">
        <v>98</v>
      </c>
      <c r="H1101" s="273">
        <f>H1102</f>
        <v>12354207.84</v>
      </c>
      <c r="I1101" s="296"/>
    </row>
    <row r="1102" spans="1:9" s="136" customFormat="1" ht="18.75">
      <c r="A1102" s="124"/>
      <c r="B1102" s="141"/>
      <c r="C1102" s="7">
        <v>357</v>
      </c>
      <c r="D1102" s="11" t="s">
        <v>110</v>
      </c>
      <c r="E1102" s="11" t="s">
        <v>110</v>
      </c>
      <c r="F1102" s="11" t="s">
        <v>56</v>
      </c>
      <c r="G1102" s="8" t="s">
        <v>98</v>
      </c>
      <c r="H1102" s="273">
        <f>H1103</f>
        <v>12354207.84</v>
      </c>
      <c r="I1102" s="296"/>
    </row>
    <row r="1103" spans="1:9" s="136" customFormat="1" ht="18.75">
      <c r="A1103" s="124"/>
      <c r="B1103" s="141"/>
      <c r="C1103" s="7">
        <v>357</v>
      </c>
      <c r="D1103" s="11" t="s">
        <v>110</v>
      </c>
      <c r="E1103" s="11" t="s">
        <v>110</v>
      </c>
      <c r="F1103" s="11" t="s">
        <v>56</v>
      </c>
      <c r="G1103" s="8" t="s">
        <v>275</v>
      </c>
      <c r="H1103" s="273">
        <f>H1104</f>
        <v>12354207.84</v>
      </c>
      <c r="I1103" s="296"/>
    </row>
    <row r="1104" spans="1:9" s="136" customFormat="1" ht="18.75">
      <c r="A1104" s="124"/>
      <c r="B1104" s="141"/>
      <c r="C1104" s="7">
        <v>357</v>
      </c>
      <c r="D1104" s="11" t="s">
        <v>110</v>
      </c>
      <c r="E1104" s="11" t="s">
        <v>110</v>
      </c>
      <c r="F1104" s="11" t="s">
        <v>56</v>
      </c>
      <c r="G1104" s="8" t="s">
        <v>28</v>
      </c>
      <c r="H1104" s="273">
        <f>'приложение № 6'!G1012</f>
        <v>12354207.84</v>
      </c>
      <c r="I1104" s="296"/>
    </row>
    <row r="1105" spans="1:9" s="142" customFormat="1" ht="54" customHeight="1">
      <c r="A1105" s="192" t="s">
        <v>436</v>
      </c>
      <c r="B1105" s="165"/>
      <c r="C1105" s="166"/>
      <c r="D1105" s="167"/>
      <c r="E1105" s="167"/>
      <c r="F1105" s="167"/>
      <c r="G1105" s="167"/>
      <c r="H1105" s="289">
        <f>H1106+H1111+H1116+H1129+H1164+H1189</f>
        <v>51163929</v>
      </c>
      <c r="I1105" s="211"/>
    </row>
    <row r="1106" spans="1:9" s="144" customFormat="1" ht="56.25">
      <c r="A1106" s="143" t="s">
        <v>113</v>
      </c>
      <c r="B1106" s="52" t="s">
        <v>324</v>
      </c>
      <c r="C1106" s="116" t="s">
        <v>412</v>
      </c>
      <c r="D1106" s="15" t="s">
        <v>89</v>
      </c>
      <c r="E1106" s="15" t="s">
        <v>205</v>
      </c>
      <c r="F1106" s="15" t="s">
        <v>97</v>
      </c>
      <c r="G1106" s="15" t="s">
        <v>98</v>
      </c>
      <c r="H1106" s="275">
        <f>H1107</f>
        <v>500000</v>
      </c>
      <c r="I1106" s="297"/>
    </row>
    <row r="1107" spans="1:9" s="146" customFormat="1" ht="18.75">
      <c r="A1107" s="176"/>
      <c r="B1107" s="145"/>
      <c r="C1107" s="105" t="s">
        <v>412</v>
      </c>
      <c r="D1107" s="13" t="s">
        <v>89</v>
      </c>
      <c r="E1107" s="13" t="s">
        <v>205</v>
      </c>
      <c r="F1107" s="13" t="s">
        <v>369</v>
      </c>
      <c r="G1107" s="13" t="s">
        <v>98</v>
      </c>
      <c r="H1107" s="273">
        <f>H1108</f>
        <v>500000</v>
      </c>
      <c r="I1107" s="292"/>
    </row>
    <row r="1108" spans="1:9" s="146" customFormat="1" ht="18.75">
      <c r="A1108" s="176"/>
      <c r="B1108" s="145"/>
      <c r="C1108" s="105" t="s">
        <v>412</v>
      </c>
      <c r="D1108" s="13" t="s">
        <v>89</v>
      </c>
      <c r="E1108" s="13" t="s">
        <v>205</v>
      </c>
      <c r="F1108" s="13" t="s">
        <v>370</v>
      </c>
      <c r="G1108" s="13" t="s">
        <v>98</v>
      </c>
      <c r="H1108" s="273">
        <f>H1109</f>
        <v>500000</v>
      </c>
      <c r="I1108" s="292"/>
    </row>
    <row r="1109" spans="1:9" s="146" customFormat="1" ht="18.75">
      <c r="A1109" s="176"/>
      <c r="B1109" s="145"/>
      <c r="C1109" s="105" t="s">
        <v>412</v>
      </c>
      <c r="D1109" s="13" t="s">
        <v>89</v>
      </c>
      <c r="E1109" s="13" t="s">
        <v>205</v>
      </c>
      <c r="F1109" s="13" t="s">
        <v>370</v>
      </c>
      <c r="G1109" s="13" t="s">
        <v>280</v>
      </c>
      <c r="H1109" s="273">
        <f>H1110</f>
        <v>500000</v>
      </c>
      <c r="I1109" s="292"/>
    </row>
    <row r="1110" spans="1:9" s="146" customFormat="1" ht="18.75">
      <c r="A1110" s="176"/>
      <c r="B1110" s="145"/>
      <c r="C1110" s="105" t="s">
        <v>412</v>
      </c>
      <c r="D1110" s="13" t="s">
        <v>89</v>
      </c>
      <c r="E1110" s="13" t="s">
        <v>205</v>
      </c>
      <c r="F1110" s="13" t="s">
        <v>370</v>
      </c>
      <c r="G1110" s="13" t="s">
        <v>328</v>
      </c>
      <c r="H1110" s="273">
        <f>'приложение № 6'!G583</f>
        <v>500000</v>
      </c>
      <c r="I1110" s="292"/>
    </row>
    <row r="1111" spans="1:9" s="118" customFormat="1" ht="56.25">
      <c r="A1111" s="143" t="s">
        <v>417</v>
      </c>
      <c r="B1111" s="52" t="s">
        <v>324</v>
      </c>
      <c r="C1111" s="116" t="s">
        <v>412</v>
      </c>
      <c r="D1111" s="15" t="s">
        <v>96</v>
      </c>
      <c r="E1111" s="15" t="s">
        <v>96</v>
      </c>
      <c r="F1111" s="15" t="s">
        <v>97</v>
      </c>
      <c r="G1111" s="15" t="s">
        <v>98</v>
      </c>
      <c r="H1111" s="275">
        <f>H1112</f>
        <v>2808342</v>
      </c>
      <c r="I1111" s="297"/>
    </row>
    <row r="1112" spans="1:8" ht="18.75">
      <c r="A1112" s="194"/>
      <c r="B1112" s="147"/>
      <c r="C1112" s="10">
        <v>345</v>
      </c>
      <c r="D1112" s="13" t="s">
        <v>89</v>
      </c>
      <c r="E1112" s="13" t="s">
        <v>110</v>
      </c>
      <c r="F1112" s="11" t="s">
        <v>97</v>
      </c>
      <c r="G1112" s="13" t="s">
        <v>98</v>
      </c>
      <c r="H1112" s="273">
        <f>H1113</f>
        <v>2808342</v>
      </c>
    </row>
    <row r="1113" spans="1:8" ht="18.75">
      <c r="A1113" s="148"/>
      <c r="B1113" s="147"/>
      <c r="C1113" s="10">
        <v>345</v>
      </c>
      <c r="D1113" s="13" t="s">
        <v>89</v>
      </c>
      <c r="E1113" s="13" t="s">
        <v>110</v>
      </c>
      <c r="F1113" s="11" t="s">
        <v>419</v>
      </c>
      <c r="G1113" s="13" t="s">
        <v>98</v>
      </c>
      <c r="H1113" s="273">
        <f>H1114</f>
        <v>2808342</v>
      </c>
    </row>
    <row r="1114" spans="1:8" ht="18.75">
      <c r="A1114" s="147"/>
      <c r="B1114" s="147"/>
      <c r="C1114" s="10">
        <v>345</v>
      </c>
      <c r="D1114" s="13" t="s">
        <v>89</v>
      </c>
      <c r="E1114" s="13" t="s">
        <v>110</v>
      </c>
      <c r="F1114" s="11" t="s">
        <v>419</v>
      </c>
      <c r="G1114" s="13" t="s">
        <v>275</v>
      </c>
      <c r="H1114" s="273">
        <f>H1115</f>
        <v>2808342</v>
      </c>
    </row>
    <row r="1115" spans="1:8" ht="18.75">
      <c r="A1115" s="147"/>
      <c r="B1115" s="147"/>
      <c r="C1115" s="10">
        <v>345</v>
      </c>
      <c r="D1115" s="13" t="s">
        <v>89</v>
      </c>
      <c r="E1115" s="13" t="s">
        <v>110</v>
      </c>
      <c r="F1115" s="11" t="s">
        <v>419</v>
      </c>
      <c r="G1115" s="8" t="s">
        <v>28</v>
      </c>
      <c r="H1115" s="273">
        <f>'приложение № 6'!G578</f>
        <v>2808342</v>
      </c>
    </row>
    <row r="1116" spans="1:9" s="118" customFormat="1" ht="37.5">
      <c r="A1116" s="143" t="s">
        <v>204</v>
      </c>
      <c r="B1116" s="52"/>
      <c r="C1116" s="116" t="s">
        <v>98</v>
      </c>
      <c r="D1116" s="15" t="s">
        <v>96</v>
      </c>
      <c r="E1116" s="15" t="s">
        <v>96</v>
      </c>
      <c r="F1116" s="37" t="s">
        <v>97</v>
      </c>
      <c r="G1116" s="15" t="s">
        <v>98</v>
      </c>
      <c r="H1116" s="275">
        <f>H1117+H1123</f>
        <v>17077231</v>
      </c>
      <c r="I1116" s="297"/>
    </row>
    <row r="1117" spans="1:9" s="106" customFormat="1" ht="56.25">
      <c r="A1117" s="216"/>
      <c r="B1117" s="217" t="s">
        <v>324</v>
      </c>
      <c r="C1117" s="132" t="s">
        <v>412</v>
      </c>
      <c r="D1117" s="126" t="s">
        <v>96</v>
      </c>
      <c r="E1117" s="126" t="s">
        <v>96</v>
      </c>
      <c r="F1117" s="129" t="s">
        <v>97</v>
      </c>
      <c r="G1117" s="126" t="s">
        <v>98</v>
      </c>
      <c r="H1117" s="282">
        <f>H1118</f>
        <v>4738564.18</v>
      </c>
      <c r="I1117" s="292"/>
    </row>
    <row r="1118" spans="1:8" ht="18.75">
      <c r="A1118" s="147"/>
      <c r="B1118" s="147"/>
      <c r="C1118" s="105" t="s">
        <v>412</v>
      </c>
      <c r="D1118" s="13" t="s">
        <v>227</v>
      </c>
      <c r="E1118" s="13" t="s">
        <v>89</v>
      </c>
      <c r="F1118" s="11" t="s">
        <v>97</v>
      </c>
      <c r="G1118" s="13" t="s">
        <v>98</v>
      </c>
      <c r="H1118" s="273">
        <f>H1119</f>
        <v>4738564.18</v>
      </c>
    </row>
    <row r="1119" spans="1:8" ht="18.75">
      <c r="A1119" s="147"/>
      <c r="B1119" s="147"/>
      <c r="C1119" s="105" t="s">
        <v>412</v>
      </c>
      <c r="D1119" s="13" t="s">
        <v>227</v>
      </c>
      <c r="E1119" s="13" t="s">
        <v>89</v>
      </c>
      <c r="F1119" s="13" t="s">
        <v>207</v>
      </c>
      <c r="G1119" s="13" t="s">
        <v>98</v>
      </c>
      <c r="H1119" s="273">
        <f>H1120</f>
        <v>4738564.18</v>
      </c>
    </row>
    <row r="1120" spans="1:8" ht="18.75">
      <c r="A1120" s="147"/>
      <c r="B1120" s="147"/>
      <c r="C1120" s="105" t="s">
        <v>412</v>
      </c>
      <c r="D1120" s="13" t="s">
        <v>227</v>
      </c>
      <c r="E1120" s="13" t="s">
        <v>89</v>
      </c>
      <c r="F1120" s="13" t="s">
        <v>209</v>
      </c>
      <c r="G1120" s="13" t="s">
        <v>98</v>
      </c>
      <c r="H1120" s="273">
        <f>H1121</f>
        <v>4738564.18</v>
      </c>
    </row>
    <row r="1121" spans="1:8" ht="18.75">
      <c r="A1121" s="147"/>
      <c r="B1121" s="147"/>
      <c r="C1121" s="105" t="s">
        <v>412</v>
      </c>
      <c r="D1121" s="13" t="s">
        <v>227</v>
      </c>
      <c r="E1121" s="13" t="s">
        <v>89</v>
      </c>
      <c r="F1121" s="13" t="s">
        <v>209</v>
      </c>
      <c r="G1121" s="13" t="s">
        <v>338</v>
      </c>
      <c r="H1121" s="273">
        <f>H1122</f>
        <v>4738564.18</v>
      </c>
    </row>
    <row r="1122" spans="1:8" ht="18.75">
      <c r="A1122" s="147"/>
      <c r="B1122" s="147"/>
      <c r="C1122" s="105" t="s">
        <v>412</v>
      </c>
      <c r="D1122" s="13" t="s">
        <v>227</v>
      </c>
      <c r="E1122" s="13" t="s">
        <v>89</v>
      </c>
      <c r="F1122" s="13" t="s">
        <v>209</v>
      </c>
      <c r="G1122" s="13" t="s">
        <v>340</v>
      </c>
      <c r="H1122" s="273">
        <f>'приложение № 6'!G681</f>
        <v>4738564.18</v>
      </c>
    </row>
    <row r="1123" spans="1:9" s="106" customFormat="1" ht="134.25" customHeight="1">
      <c r="A1123" s="216"/>
      <c r="B1123" s="217" t="s">
        <v>61</v>
      </c>
      <c r="C1123" s="132" t="s">
        <v>321</v>
      </c>
      <c r="D1123" s="126" t="s">
        <v>96</v>
      </c>
      <c r="E1123" s="126" t="s">
        <v>96</v>
      </c>
      <c r="F1123" s="129" t="s">
        <v>97</v>
      </c>
      <c r="G1123" s="126" t="s">
        <v>98</v>
      </c>
      <c r="H1123" s="282">
        <f>H1124</f>
        <v>12338666.82</v>
      </c>
      <c r="I1123" s="292"/>
    </row>
    <row r="1124" spans="1:8" ht="18.75">
      <c r="A1124" s="147"/>
      <c r="B1124" s="147"/>
      <c r="C1124" s="105" t="s">
        <v>321</v>
      </c>
      <c r="D1124" s="13" t="s">
        <v>227</v>
      </c>
      <c r="E1124" s="13" t="s">
        <v>89</v>
      </c>
      <c r="F1124" s="11" t="s">
        <v>97</v>
      </c>
      <c r="G1124" s="13" t="s">
        <v>98</v>
      </c>
      <c r="H1124" s="273">
        <f>H1125</f>
        <v>12338666.82</v>
      </c>
    </row>
    <row r="1125" spans="1:8" ht="18.75">
      <c r="A1125" s="147"/>
      <c r="B1125" s="147"/>
      <c r="C1125" s="105" t="s">
        <v>321</v>
      </c>
      <c r="D1125" s="13" t="s">
        <v>227</v>
      </c>
      <c r="E1125" s="13" t="s">
        <v>89</v>
      </c>
      <c r="F1125" s="13" t="s">
        <v>207</v>
      </c>
      <c r="G1125" s="13" t="s">
        <v>98</v>
      </c>
      <c r="H1125" s="273">
        <f>H1126</f>
        <v>12338666.82</v>
      </c>
    </row>
    <row r="1126" spans="1:8" ht="18.75">
      <c r="A1126" s="147"/>
      <c r="B1126" s="147"/>
      <c r="C1126" s="105" t="s">
        <v>321</v>
      </c>
      <c r="D1126" s="13" t="s">
        <v>227</v>
      </c>
      <c r="E1126" s="13" t="s">
        <v>89</v>
      </c>
      <c r="F1126" s="13" t="s">
        <v>209</v>
      </c>
      <c r="G1126" s="13" t="s">
        <v>98</v>
      </c>
      <c r="H1126" s="273">
        <f>H1127</f>
        <v>12338666.82</v>
      </c>
    </row>
    <row r="1127" spans="1:8" ht="18.75">
      <c r="A1127" s="147"/>
      <c r="B1127" s="147"/>
      <c r="C1127" s="105" t="s">
        <v>321</v>
      </c>
      <c r="D1127" s="13" t="s">
        <v>227</v>
      </c>
      <c r="E1127" s="13" t="s">
        <v>89</v>
      </c>
      <c r="F1127" s="13" t="s">
        <v>209</v>
      </c>
      <c r="G1127" s="13" t="s">
        <v>338</v>
      </c>
      <c r="H1127" s="273">
        <f>H1128</f>
        <v>12338666.82</v>
      </c>
    </row>
    <row r="1128" spans="1:8" ht="18.75">
      <c r="A1128" s="147"/>
      <c r="B1128" s="147"/>
      <c r="C1128" s="105" t="s">
        <v>321</v>
      </c>
      <c r="D1128" s="13" t="s">
        <v>227</v>
      </c>
      <c r="E1128" s="13" t="s">
        <v>89</v>
      </c>
      <c r="F1128" s="13" t="s">
        <v>209</v>
      </c>
      <c r="G1128" s="13" t="s">
        <v>340</v>
      </c>
      <c r="H1128" s="273">
        <f>'приложение № 6'!G1050</f>
        <v>12338666.82</v>
      </c>
    </row>
    <row r="1129" spans="1:10" s="118" customFormat="1" ht="56.25">
      <c r="A1129" s="143" t="s">
        <v>435</v>
      </c>
      <c r="B1129" s="47" t="s">
        <v>343</v>
      </c>
      <c r="C1129" s="15">
        <v>348</v>
      </c>
      <c r="D1129" s="15" t="s">
        <v>96</v>
      </c>
      <c r="E1129" s="15" t="s">
        <v>96</v>
      </c>
      <c r="F1129" s="15" t="s">
        <v>97</v>
      </c>
      <c r="G1129" s="15" t="s">
        <v>98</v>
      </c>
      <c r="H1129" s="275">
        <f>H1130</f>
        <v>16081818</v>
      </c>
      <c r="I1129" s="297"/>
      <c r="J1129" s="144"/>
    </row>
    <row r="1130" spans="1:11" ht="18.75">
      <c r="A1130" s="147"/>
      <c r="B1130" s="147"/>
      <c r="C1130" s="10">
        <v>348</v>
      </c>
      <c r="D1130" s="11" t="s">
        <v>89</v>
      </c>
      <c r="E1130" s="11" t="s">
        <v>96</v>
      </c>
      <c r="F1130" s="11" t="s">
        <v>97</v>
      </c>
      <c r="G1130" s="11" t="s">
        <v>98</v>
      </c>
      <c r="H1130" s="273">
        <f>H1131+H1136</f>
        <v>16081818</v>
      </c>
      <c r="K1130" s="138"/>
    </row>
    <row r="1131" spans="1:8" ht="18.75">
      <c r="A1131" s="147"/>
      <c r="B1131" s="147"/>
      <c r="C1131" s="10">
        <v>348</v>
      </c>
      <c r="D1131" s="11" t="s">
        <v>89</v>
      </c>
      <c r="E1131" s="11" t="s">
        <v>101</v>
      </c>
      <c r="F1131" s="11" t="s">
        <v>97</v>
      </c>
      <c r="G1131" s="11" t="s">
        <v>98</v>
      </c>
      <c r="H1131" s="273">
        <f>H1132</f>
        <v>2631026</v>
      </c>
    </row>
    <row r="1132" spans="1:8" ht="18.75">
      <c r="A1132" s="147"/>
      <c r="B1132" s="147"/>
      <c r="C1132" s="10">
        <v>348</v>
      </c>
      <c r="D1132" s="11" t="s">
        <v>89</v>
      </c>
      <c r="E1132" s="11" t="s">
        <v>101</v>
      </c>
      <c r="F1132" s="11" t="s">
        <v>171</v>
      </c>
      <c r="G1132" s="11" t="s">
        <v>98</v>
      </c>
      <c r="H1132" s="273">
        <f>H1133</f>
        <v>2631026</v>
      </c>
    </row>
    <row r="1133" spans="1:8" ht="18.75">
      <c r="A1133" s="147"/>
      <c r="B1133" s="147"/>
      <c r="C1133" s="10">
        <v>348</v>
      </c>
      <c r="D1133" s="13" t="s">
        <v>89</v>
      </c>
      <c r="E1133" s="13" t="s">
        <v>101</v>
      </c>
      <c r="F1133" s="13" t="s">
        <v>104</v>
      </c>
      <c r="G1133" s="13" t="s">
        <v>98</v>
      </c>
      <c r="H1133" s="273">
        <f>H1134</f>
        <v>2631026</v>
      </c>
    </row>
    <row r="1134" spans="1:8" ht="18.75">
      <c r="A1134" s="147"/>
      <c r="B1134" s="147"/>
      <c r="C1134" s="10">
        <v>348</v>
      </c>
      <c r="D1134" s="13" t="s">
        <v>89</v>
      </c>
      <c r="E1134" s="13" t="s">
        <v>101</v>
      </c>
      <c r="F1134" s="13" t="s">
        <v>104</v>
      </c>
      <c r="G1134" s="13" t="s">
        <v>274</v>
      </c>
      <c r="H1134" s="273">
        <f>H1135</f>
        <v>2631026</v>
      </c>
    </row>
    <row r="1135" spans="1:8" ht="18.75">
      <c r="A1135" s="147"/>
      <c r="B1135" s="147"/>
      <c r="C1135" s="10">
        <v>348</v>
      </c>
      <c r="D1135" s="13" t="s">
        <v>89</v>
      </c>
      <c r="E1135" s="13" t="s">
        <v>101</v>
      </c>
      <c r="F1135" s="13" t="s">
        <v>104</v>
      </c>
      <c r="G1135" s="13" t="s">
        <v>31</v>
      </c>
      <c r="H1135" s="273">
        <f>'приложение № 6'!G731</f>
        <v>2631026</v>
      </c>
    </row>
    <row r="1136" spans="1:8" ht="18.75">
      <c r="A1136" s="147"/>
      <c r="B1136" s="147"/>
      <c r="C1136" s="10">
        <v>348</v>
      </c>
      <c r="D1136" s="11" t="s">
        <v>89</v>
      </c>
      <c r="E1136" s="11" t="s">
        <v>124</v>
      </c>
      <c r="F1136" s="11" t="s">
        <v>97</v>
      </c>
      <c r="G1136" s="11" t="s">
        <v>98</v>
      </c>
      <c r="H1136" s="273">
        <f>H1137+H1152</f>
        <v>13450792</v>
      </c>
    </row>
    <row r="1137" spans="1:8" ht="18.75">
      <c r="A1137" s="147"/>
      <c r="B1137" s="147"/>
      <c r="C1137" s="10">
        <v>348</v>
      </c>
      <c r="D1137" s="11" t="s">
        <v>89</v>
      </c>
      <c r="E1137" s="11" t="s">
        <v>124</v>
      </c>
      <c r="F1137" s="11" t="s">
        <v>171</v>
      </c>
      <c r="G1137" s="11" t="s">
        <v>98</v>
      </c>
      <c r="H1137" s="273">
        <f>H1138+H1149</f>
        <v>12317481</v>
      </c>
    </row>
    <row r="1138" spans="1:8" ht="18.75">
      <c r="A1138" s="147"/>
      <c r="B1138" s="147"/>
      <c r="C1138" s="10">
        <v>348</v>
      </c>
      <c r="D1138" s="11" t="s">
        <v>89</v>
      </c>
      <c r="E1138" s="11" t="s">
        <v>124</v>
      </c>
      <c r="F1138" s="11" t="s">
        <v>108</v>
      </c>
      <c r="G1138" s="11" t="s">
        <v>98</v>
      </c>
      <c r="H1138" s="273">
        <f>H1139+H1146</f>
        <v>10205392</v>
      </c>
    </row>
    <row r="1139" spans="1:8" ht="18.75">
      <c r="A1139" s="147"/>
      <c r="B1139" s="147"/>
      <c r="C1139" s="10">
        <v>348</v>
      </c>
      <c r="D1139" s="13" t="s">
        <v>89</v>
      </c>
      <c r="E1139" s="13" t="s">
        <v>124</v>
      </c>
      <c r="F1139" s="11" t="s">
        <v>368</v>
      </c>
      <c r="G1139" s="13" t="s">
        <v>98</v>
      </c>
      <c r="H1139" s="273">
        <f>H1140+H1142+H1144</f>
        <v>7761348</v>
      </c>
    </row>
    <row r="1140" spans="1:8" ht="18.75">
      <c r="A1140" s="147"/>
      <c r="B1140" s="147"/>
      <c r="C1140" s="10">
        <v>348</v>
      </c>
      <c r="D1140" s="13" t="s">
        <v>89</v>
      </c>
      <c r="E1140" s="13" t="s">
        <v>124</v>
      </c>
      <c r="F1140" s="11" t="s">
        <v>368</v>
      </c>
      <c r="G1140" s="13" t="s">
        <v>274</v>
      </c>
      <c r="H1140" s="273">
        <f>H1141</f>
        <v>6152062</v>
      </c>
    </row>
    <row r="1141" spans="1:8" ht="18.75">
      <c r="A1141" s="147"/>
      <c r="B1141" s="147"/>
      <c r="C1141" s="10">
        <v>348</v>
      </c>
      <c r="D1141" s="13" t="s">
        <v>89</v>
      </c>
      <c r="E1141" s="13" t="s">
        <v>124</v>
      </c>
      <c r="F1141" s="11" t="s">
        <v>368</v>
      </c>
      <c r="G1141" s="13" t="s">
        <v>31</v>
      </c>
      <c r="H1141" s="273">
        <f>'приложение № 6'!G737</f>
        <v>6152062</v>
      </c>
    </row>
    <row r="1142" spans="1:8" ht="18.75">
      <c r="A1142" s="147"/>
      <c r="B1142" s="147"/>
      <c r="C1142" s="10">
        <v>348</v>
      </c>
      <c r="D1142" s="13" t="s">
        <v>89</v>
      </c>
      <c r="E1142" s="13" t="s">
        <v>124</v>
      </c>
      <c r="F1142" s="11" t="s">
        <v>368</v>
      </c>
      <c r="G1142" s="13" t="s">
        <v>275</v>
      </c>
      <c r="H1142" s="273">
        <f>H1143</f>
        <v>1603512</v>
      </c>
    </row>
    <row r="1143" spans="1:8" ht="18.75">
      <c r="A1143" s="147"/>
      <c r="B1143" s="147"/>
      <c r="C1143" s="10">
        <v>348</v>
      </c>
      <c r="D1143" s="13" t="s">
        <v>89</v>
      </c>
      <c r="E1143" s="13" t="s">
        <v>124</v>
      </c>
      <c r="F1143" s="11" t="s">
        <v>368</v>
      </c>
      <c r="G1143" s="8" t="s">
        <v>28</v>
      </c>
      <c r="H1143" s="273">
        <f>'приложение № 6'!G739</f>
        <v>1603512</v>
      </c>
    </row>
    <row r="1144" spans="1:8" ht="18.75">
      <c r="A1144" s="147"/>
      <c r="B1144" s="147"/>
      <c r="C1144" s="10">
        <v>348</v>
      </c>
      <c r="D1144" s="13" t="s">
        <v>89</v>
      </c>
      <c r="E1144" s="13" t="s">
        <v>124</v>
      </c>
      <c r="F1144" s="11" t="s">
        <v>368</v>
      </c>
      <c r="G1144" s="13" t="s">
        <v>280</v>
      </c>
      <c r="H1144" s="273">
        <f>H1145</f>
        <v>5774</v>
      </c>
    </row>
    <row r="1145" spans="1:8" ht="18.75">
      <c r="A1145" s="147"/>
      <c r="B1145" s="147"/>
      <c r="C1145" s="10">
        <v>348</v>
      </c>
      <c r="D1145" s="13" t="s">
        <v>89</v>
      </c>
      <c r="E1145" s="13" t="s">
        <v>124</v>
      </c>
      <c r="F1145" s="11" t="s">
        <v>368</v>
      </c>
      <c r="G1145" s="13" t="s">
        <v>281</v>
      </c>
      <c r="H1145" s="273">
        <f>'приложение № 6'!G741</f>
        <v>5774</v>
      </c>
    </row>
    <row r="1146" spans="1:8" ht="18.75">
      <c r="A1146" s="147"/>
      <c r="B1146" s="147"/>
      <c r="C1146" s="10">
        <v>348</v>
      </c>
      <c r="D1146" s="13" t="s">
        <v>89</v>
      </c>
      <c r="E1146" s="13" t="s">
        <v>124</v>
      </c>
      <c r="F1146" s="11" t="s">
        <v>257</v>
      </c>
      <c r="G1146" s="13" t="s">
        <v>98</v>
      </c>
      <c r="H1146" s="273">
        <f>H1147</f>
        <v>2444044</v>
      </c>
    </row>
    <row r="1147" spans="1:8" ht="18.75">
      <c r="A1147" s="147"/>
      <c r="B1147" s="147"/>
      <c r="C1147" s="10">
        <v>348</v>
      </c>
      <c r="D1147" s="13" t="s">
        <v>89</v>
      </c>
      <c r="E1147" s="13" t="s">
        <v>124</v>
      </c>
      <c r="F1147" s="11" t="s">
        <v>257</v>
      </c>
      <c r="G1147" s="13" t="s">
        <v>274</v>
      </c>
      <c r="H1147" s="273">
        <f>H1148</f>
        <v>2444044</v>
      </c>
    </row>
    <row r="1148" spans="1:8" ht="18.75">
      <c r="A1148" s="147"/>
      <c r="B1148" s="147"/>
      <c r="C1148" s="10">
        <v>348</v>
      </c>
      <c r="D1148" s="13" t="s">
        <v>89</v>
      </c>
      <c r="E1148" s="13" t="s">
        <v>124</v>
      </c>
      <c r="F1148" s="11" t="s">
        <v>257</v>
      </c>
      <c r="G1148" s="13" t="s">
        <v>31</v>
      </c>
      <c r="H1148" s="273">
        <f>'приложение № 6'!G744</f>
        <v>2444044</v>
      </c>
    </row>
    <row r="1149" spans="1:8" ht="18.75">
      <c r="A1149" s="147"/>
      <c r="B1149" s="147"/>
      <c r="C1149" s="10">
        <v>348</v>
      </c>
      <c r="D1149" s="11" t="s">
        <v>89</v>
      </c>
      <c r="E1149" s="11" t="s">
        <v>124</v>
      </c>
      <c r="F1149" s="11" t="s">
        <v>126</v>
      </c>
      <c r="G1149" s="11" t="s">
        <v>98</v>
      </c>
      <c r="H1149" s="273">
        <f>H1150</f>
        <v>2112089</v>
      </c>
    </row>
    <row r="1150" spans="1:8" ht="18.75">
      <c r="A1150" s="147"/>
      <c r="B1150" s="147"/>
      <c r="C1150" s="10">
        <v>348</v>
      </c>
      <c r="D1150" s="11" t="s">
        <v>89</v>
      </c>
      <c r="E1150" s="11" t="s">
        <v>124</v>
      </c>
      <c r="F1150" s="11" t="s">
        <v>126</v>
      </c>
      <c r="G1150" s="11" t="s">
        <v>274</v>
      </c>
      <c r="H1150" s="273">
        <f>H1151</f>
        <v>2112089</v>
      </c>
    </row>
    <row r="1151" spans="1:8" ht="18.75">
      <c r="A1151" s="147"/>
      <c r="B1151" s="147"/>
      <c r="C1151" s="10">
        <v>348</v>
      </c>
      <c r="D1151" s="11" t="s">
        <v>89</v>
      </c>
      <c r="E1151" s="11" t="s">
        <v>124</v>
      </c>
      <c r="F1151" s="11" t="s">
        <v>126</v>
      </c>
      <c r="G1151" s="13" t="s">
        <v>31</v>
      </c>
      <c r="H1151" s="273">
        <f>'приложение № 6'!G747</f>
        <v>2112089</v>
      </c>
    </row>
    <row r="1152" spans="1:8" ht="18.75">
      <c r="A1152" s="147"/>
      <c r="B1152" s="147"/>
      <c r="C1152" s="10">
        <v>348</v>
      </c>
      <c r="D1152" s="13" t="s">
        <v>89</v>
      </c>
      <c r="E1152" s="13" t="s">
        <v>124</v>
      </c>
      <c r="F1152" s="11" t="s">
        <v>17</v>
      </c>
      <c r="G1152" s="13" t="s">
        <v>98</v>
      </c>
      <c r="H1152" s="273">
        <f>H1153+H1158+H1161</f>
        <v>1133311</v>
      </c>
    </row>
    <row r="1153" spans="1:8" ht="18.75">
      <c r="A1153" s="147"/>
      <c r="B1153" s="147"/>
      <c r="C1153" s="10">
        <v>348</v>
      </c>
      <c r="D1153" s="13" t="s">
        <v>89</v>
      </c>
      <c r="E1153" s="13" t="s">
        <v>124</v>
      </c>
      <c r="F1153" s="11" t="s">
        <v>18</v>
      </c>
      <c r="G1153" s="13" t="s">
        <v>98</v>
      </c>
      <c r="H1153" s="273">
        <f>H1154+H1156</f>
        <v>226860</v>
      </c>
    </row>
    <row r="1154" spans="1:8" ht="18.75">
      <c r="A1154" s="147"/>
      <c r="B1154" s="147"/>
      <c r="C1154" s="10">
        <v>348</v>
      </c>
      <c r="D1154" s="13" t="s">
        <v>89</v>
      </c>
      <c r="E1154" s="13" t="s">
        <v>124</v>
      </c>
      <c r="F1154" s="11" t="s">
        <v>18</v>
      </c>
      <c r="G1154" s="13" t="s">
        <v>274</v>
      </c>
      <c r="H1154" s="273">
        <f>H1155</f>
        <v>226860</v>
      </c>
    </row>
    <row r="1155" spans="1:8" ht="18.75">
      <c r="A1155" s="147"/>
      <c r="B1155" s="147"/>
      <c r="C1155" s="10">
        <v>348</v>
      </c>
      <c r="D1155" s="13" t="s">
        <v>89</v>
      </c>
      <c r="E1155" s="13" t="s">
        <v>124</v>
      </c>
      <c r="F1155" s="11" t="s">
        <v>18</v>
      </c>
      <c r="G1155" s="13" t="s">
        <v>31</v>
      </c>
      <c r="H1155" s="273">
        <f>'приложение № 6'!G755</f>
        <v>226860</v>
      </c>
    </row>
    <row r="1156" spans="1:8" ht="18.75" hidden="1">
      <c r="A1156" s="147"/>
      <c r="B1156" s="147"/>
      <c r="C1156" s="10">
        <v>348</v>
      </c>
      <c r="D1156" s="13" t="s">
        <v>89</v>
      </c>
      <c r="E1156" s="13" t="s">
        <v>124</v>
      </c>
      <c r="F1156" s="11" t="s">
        <v>18</v>
      </c>
      <c r="G1156" s="13" t="s">
        <v>275</v>
      </c>
      <c r="H1156" s="273">
        <f>H1157</f>
        <v>0</v>
      </c>
    </row>
    <row r="1157" spans="1:8" ht="18.75" hidden="1">
      <c r="A1157" s="147"/>
      <c r="B1157" s="147"/>
      <c r="C1157" s="10">
        <v>348</v>
      </c>
      <c r="D1157" s="13" t="s">
        <v>89</v>
      </c>
      <c r="E1157" s="13" t="s">
        <v>124</v>
      </c>
      <c r="F1157" s="11" t="s">
        <v>18</v>
      </c>
      <c r="G1157" s="8" t="s">
        <v>28</v>
      </c>
      <c r="H1157" s="273"/>
    </row>
    <row r="1158" spans="1:8" ht="18.75">
      <c r="A1158" s="147"/>
      <c r="B1158" s="147"/>
      <c r="C1158" s="10">
        <v>348</v>
      </c>
      <c r="D1158" s="13" t="s">
        <v>89</v>
      </c>
      <c r="E1158" s="13" t="s">
        <v>124</v>
      </c>
      <c r="F1158" s="11" t="s">
        <v>19</v>
      </c>
      <c r="G1158" s="13" t="s">
        <v>98</v>
      </c>
      <c r="H1158" s="273">
        <f>H1159</f>
        <v>21468</v>
      </c>
    </row>
    <row r="1159" spans="1:8" ht="18.75">
      <c r="A1159" s="147"/>
      <c r="B1159" s="147"/>
      <c r="C1159" s="10">
        <v>348</v>
      </c>
      <c r="D1159" s="13" t="s">
        <v>89</v>
      </c>
      <c r="E1159" s="13" t="s">
        <v>124</v>
      </c>
      <c r="F1159" s="11" t="s">
        <v>19</v>
      </c>
      <c r="G1159" s="13" t="s">
        <v>275</v>
      </c>
      <c r="H1159" s="273">
        <f>H1160</f>
        <v>21468</v>
      </c>
    </row>
    <row r="1160" spans="1:8" ht="18.75">
      <c r="A1160" s="147"/>
      <c r="B1160" s="147"/>
      <c r="C1160" s="10">
        <v>348</v>
      </c>
      <c r="D1160" s="13" t="s">
        <v>89</v>
      </c>
      <c r="E1160" s="13" t="s">
        <v>124</v>
      </c>
      <c r="F1160" s="11" t="s">
        <v>19</v>
      </c>
      <c r="G1160" s="8" t="s">
        <v>28</v>
      </c>
      <c r="H1160" s="273">
        <f>'приложение № 6'!G760</f>
        <v>21468</v>
      </c>
    </row>
    <row r="1161" spans="1:8" ht="18.75">
      <c r="A1161" s="147"/>
      <c r="B1161" s="147"/>
      <c r="C1161" s="10">
        <v>348</v>
      </c>
      <c r="D1161" s="13" t="s">
        <v>89</v>
      </c>
      <c r="E1161" s="13" t="s">
        <v>124</v>
      </c>
      <c r="F1161" s="11" t="s">
        <v>22</v>
      </c>
      <c r="G1161" s="13" t="s">
        <v>98</v>
      </c>
      <c r="H1161" s="273">
        <f>H1162</f>
        <v>884983</v>
      </c>
    </row>
    <row r="1162" spans="1:8" ht="18.75">
      <c r="A1162" s="147"/>
      <c r="B1162" s="147"/>
      <c r="C1162" s="10">
        <v>348</v>
      </c>
      <c r="D1162" s="13" t="s">
        <v>89</v>
      </c>
      <c r="E1162" s="13" t="s">
        <v>124</v>
      </c>
      <c r="F1162" s="11" t="s">
        <v>22</v>
      </c>
      <c r="G1162" s="13" t="s">
        <v>312</v>
      </c>
      <c r="H1162" s="273">
        <f>H1163</f>
        <v>884983</v>
      </c>
    </row>
    <row r="1163" spans="1:8" ht="18.75">
      <c r="A1163" s="147"/>
      <c r="B1163" s="147"/>
      <c r="C1163" s="10">
        <v>348</v>
      </c>
      <c r="D1163" s="13" t="s">
        <v>89</v>
      </c>
      <c r="E1163" s="13" t="s">
        <v>124</v>
      </c>
      <c r="F1163" s="11" t="s">
        <v>22</v>
      </c>
      <c r="G1163" s="13" t="s">
        <v>428</v>
      </c>
      <c r="H1163" s="273">
        <f>'приложение № 6'!G763</f>
        <v>884983</v>
      </c>
    </row>
    <row r="1164" spans="1:10" ht="56.25">
      <c r="A1164" s="143" t="s">
        <v>435</v>
      </c>
      <c r="B1164" s="47" t="s">
        <v>353</v>
      </c>
      <c r="C1164" s="48">
        <v>356</v>
      </c>
      <c r="D1164" s="15" t="s">
        <v>96</v>
      </c>
      <c r="E1164" s="15" t="s">
        <v>96</v>
      </c>
      <c r="F1164" s="15" t="s">
        <v>97</v>
      </c>
      <c r="G1164" s="15" t="s">
        <v>98</v>
      </c>
      <c r="H1164" s="275">
        <f>H1165</f>
        <v>6760035</v>
      </c>
      <c r="J1164" s="138"/>
    </row>
    <row r="1165" spans="1:8" ht="18.75">
      <c r="A1165" s="148"/>
      <c r="B1165" s="158"/>
      <c r="C1165" s="10">
        <v>356</v>
      </c>
      <c r="D1165" s="11" t="s">
        <v>89</v>
      </c>
      <c r="E1165" s="11" t="s">
        <v>96</v>
      </c>
      <c r="F1165" s="13" t="s">
        <v>97</v>
      </c>
      <c r="G1165" s="11" t="s">
        <v>98</v>
      </c>
      <c r="H1165" s="273">
        <f>H1166</f>
        <v>6760035</v>
      </c>
    </row>
    <row r="1166" spans="1:8" ht="18.75">
      <c r="A1166" s="148"/>
      <c r="B1166" s="158"/>
      <c r="C1166" s="10">
        <v>356</v>
      </c>
      <c r="D1166" s="11" t="s">
        <v>89</v>
      </c>
      <c r="E1166" s="11" t="s">
        <v>90</v>
      </c>
      <c r="F1166" s="13" t="s">
        <v>97</v>
      </c>
      <c r="G1166" s="11" t="s">
        <v>98</v>
      </c>
      <c r="H1166" s="273">
        <f>H1167+H1182</f>
        <v>6760035</v>
      </c>
    </row>
    <row r="1167" spans="1:8" ht="18.75">
      <c r="A1167" s="148"/>
      <c r="B1167" s="158"/>
      <c r="C1167" s="10">
        <v>356</v>
      </c>
      <c r="D1167" s="11" t="s">
        <v>89</v>
      </c>
      <c r="E1167" s="11" t="s">
        <v>90</v>
      </c>
      <c r="F1167" s="11" t="s">
        <v>171</v>
      </c>
      <c r="G1167" s="11" t="s">
        <v>98</v>
      </c>
      <c r="H1167" s="273">
        <f>H1168+H1179</f>
        <v>6535774</v>
      </c>
    </row>
    <row r="1168" spans="1:8" ht="18.75">
      <c r="A1168" s="148"/>
      <c r="B1168" s="158"/>
      <c r="C1168" s="10">
        <v>356</v>
      </c>
      <c r="D1168" s="11" t="s">
        <v>89</v>
      </c>
      <c r="E1168" s="11" t="s">
        <v>90</v>
      </c>
      <c r="F1168" s="11" t="s">
        <v>108</v>
      </c>
      <c r="G1168" s="11" t="s">
        <v>98</v>
      </c>
      <c r="H1168" s="273">
        <f>H1169+H1176</f>
        <v>4114245</v>
      </c>
    </row>
    <row r="1169" spans="1:8" ht="18.75">
      <c r="A1169" s="148"/>
      <c r="B1169" s="158"/>
      <c r="C1169" s="10">
        <v>356</v>
      </c>
      <c r="D1169" s="13" t="s">
        <v>89</v>
      </c>
      <c r="E1169" s="13" t="s">
        <v>90</v>
      </c>
      <c r="F1169" s="11" t="s">
        <v>469</v>
      </c>
      <c r="G1169" s="13" t="s">
        <v>98</v>
      </c>
      <c r="H1169" s="273">
        <f>H1170+H1172+H1174</f>
        <v>2679624</v>
      </c>
    </row>
    <row r="1170" spans="1:8" ht="18.75">
      <c r="A1170" s="148"/>
      <c r="B1170" s="158"/>
      <c r="C1170" s="10">
        <v>356</v>
      </c>
      <c r="D1170" s="13" t="s">
        <v>89</v>
      </c>
      <c r="E1170" s="13" t="s">
        <v>90</v>
      </c>
      <c r="F1170" s="11" t="s">
        <v>469</v>
      </c>
      <c r="G1170" s="13" t="s">
        <v>274</v>
      </c>
      <c r="H1170" s="273">
        <f>H1171</f>
        <v>2212379</v>
      </c>
    </row>
    <row r="1171" spans="1:8" ht="18.75">
      <c r="A1171" s="148"/>
      <c r="B1171" s="158"/>
      <c r="C1171" s="10">
        <v>356</v>
      </c>
      <c r="D1171" s="13" t="s">
        <v>89</v>
      </c>
      <c r="E1171" s="13" t="s">
        <v>90</v>
      </c>
      <c r="F1171" s="11" t="s">
        <v>469</v>
      </c>
      <c r="G1171" s="13" t="s">
        <v>31</v>
      </c>
      <c r="H1171" s="273">
        <f>'приложение № 6'!G942</f>
        <v>2212379</v>
      </c>
    </row>
    <row r="1172" spans="1:8" ht="18.75">
      <c r="A1172" s="148"/>
      <c r="B1172" s="158"/>
      <c r="C1172" s="10">
        <v>356</v>
      </c>
      <c r="D1172" s="13" t="s">
        <v>89</v>
      </c>
      <c r="E1172" s="13" t="s">
        <v>90</v>
      </c>
      <c r="F1172" s="11" t="s">
        <v>469</v>
      </c>
      <c r="G1172" s="13" t="s">
        <v>275</v>
      </c>
      <c r="H1172" s="273">
        <f>H1173</f>
        <v>467154</v>
      </c>
    </row>
    <row r="1173" spans="1:8" ht="18.75">
      <c r="A1173" s="148"/>
      <c r="B1173" s="158"/>
      <c r="C1173" s="10">
        <v>356</v>
      </c>
      <c r="D1173" s="13" t="s">
        <v>89</v>
      </c>
      <c r="E1173" s="13" t="s">
        <v>90</v>
      </c>
      <c r="F1173" s="11" t="s">
        <v>469</v>
      </c>
      <c r="G1173" s="8" t="s">
        <v>28</v>
      </c>
      <c r="H1173" s="273">
        <f>'приложение № 6'!G944</f>
        <v>467154</v>
      </c>
    </row>
    <row r="1174" spans="1:8" ht="18.75">
      <c r="A1174" s="148"/>
      <c r="B1174" s="158"/>
      <c r="C1174" s="10">
        <v>356</v>
      </c>
      <c r="D1174" s="13" t="s">
        <v>89</v>
      </c>
      <c r="E1174" s="13" t="s">
        <v>90</v>
      </c>
      <c r="F1174" s="11" t="s">
        <v>469</v>
      </c>
      <c r="G1174" s="13" t="s">
        <v>280</v>
      </c>
      <c r="H1174" s="273">
        <f>H1175</f>
        <v>91</v>
      </c>
    </row>
    <row r="1175" spans="1:8" ht="18.75">
      <c r="A1175" s="148"/>
      <c r="B1175" s="158"/>
      <c r="C1175" s="10">
        <v>356</v>
      </c>
      <c r="D1175" s="13" t="s">
        <v>89</v>
      </c>
      <c r="E1175" s="13" t="s">
        <v>90</v>
      </c>
      <c r="F1175" s="11" t="s">
        <v>469</v>
      </c>
      <c r="G1175" s="13" t="s">
        <v>281</v>
      </c>
      <c r="H1175" s="273">
        <f>'приложение № 6'!G946</f>
        <v>91</v>
      </c>
    </row>
    <row r="1176" spans="1:8" ht="18.75">
      <c r="A1176" s="148"/>
      <c r="B1176" s="158"/>
      <c r="C1176" s="10">
        <v>356</v>
      </c>
      <c r="D1176" s="13" t="s">
        <v>89</v>
      </c>
      <c r="E1176" s="13" t="s">
        <v>90</v>
      </c>
      <c r="F1176" s="11" t="s">
        <v>257</v>
      </c>
      <c r="G1176" s="13" t="s">
        <v>98</v>
      </c>
      <c r="H1176" s="273">
        <f>H1177</f>
        <v>1434621</v>
      </c>
    </row>
    <row r="1177" spans="1:8" ht="18.75">
      <c r="A1177" s="148"/>
      <c r="B1177" s="158"/>
      <c r="C1177" s="10">
        <v>356</v>
      </c>
      <c r="D1177" s="13" t="s">
        <v>89</v>
      </c>
      <c r="E1177" s="13" t="s">
        <v>90</v>
      </c>
      <c r="F1177" s="11" t="s">
        <v>257</v>
      </c>
      <c r="G1177" s="13" t="s">
        <v>274</v>
      </c>
      <c r="H1177" s="273">
        <f>H1178</f>
        <v>1434621</v>
      </c>
    </row>
    <row r="1178" spans="1:8" ht="18.75">
      <c r="A1178" s="148"/>
      <c r="B1178" s="158"/>
      <c r="C1178" s="10">
        <v>356</v>
      </c>
      <c r="D1178" s="13" t="s">
        <v>89</v>
      </c>
      <c r="E1178" s="13" t="s">
        <v>90</v>
      </c>
      <c r="F1178" s="11" t="s">
        <v>257</v>
      </c>
      <c r="G1178" s="13" t="s">
        <v>31</v>
      </c>
      <c r="H1178" s="273">
        <f>'приложение № 6'!G949</f>
        <v>1434621</v>
      </c>
    </row>
    <row r="1179" spans="1:8" ht="18.75">
      <c r="A1179" s="148"/>
      <c r="B1179" s="158"/>
      <c r="C1179" s="10">
        <v>356</v>
      </c>
      <c r="D1179" s="11" t="s">
        <v>89</v>
      </c>
      <c r="E1179" s="11" t="s">
        <v>90</v>
      </c>
      <c r="F1179" s="46" t="s">
        <v>203</v>
      </c>
      <c r="G1179" s="46" t="s">
        <v>98</v>
      </c>
      <c r="H1179" s="273">
        <f>H1180</f>
        <v>2421529</v>
      </c>
    </row>
    <row r="1180" spans="1:8" ht="18.75">
      <c r="A1180" s="148"/>
      <c r="B1180" s="158"/>
      <c r="C1180" s="10">
        <v>356</v>
      </c>
      <c r="D1180" s="11" t="s">
        <v>89</v>
      </c>
      <c r="E1180" s="11" t="s">
        <v>90</v>
      </c>
      <c r="F1180" s="46" t="s">
        <v>203</v>
      </c>
      <c r="G1180" s="17" t="s">
        <v>274</v>
      </c>
      <c r="H1180" s="273">
        <f>H1181</f>
        <v>2421529</v>
      </c>
    </row>
    <row r="1181" spans="1:8" ht="18.75">
      <c r="A1181" s="147"/>
      <c r="B1181" s="147"/>
      <c r="C1181" s="10">
        <v>356</v>
      </c>
      <c r="D1181" s="11" t="s">
        <v>89</v>
      </c>
      <c r="E1181" s="11" t="s">
        <v>90</v>
      </c>
      <c r="F1181" s="46" t="s">
        <v>203</v>
      </c>
      <c r="G1181" s="13" t="s">
        <v>31</v>
      </c>
      <c r="H1181" s="273">
        <f>'приложение № 6'!G952</f>
        <v>2421529</v>
      </c>
    </row>
    <row r="1182" spans="1:8" ht="18.75">
      <c r="A1182" s="147"/>
      <c r="B1182" s="147"/>
      <c r="C1182" s="10">
        <v>356</v>
      </c>
      <c r="D1182" s="13" t="s">
        <v>89</v>
      </c>
      <c r="E1182" s="13" t="s">
        <v>90</v>
      </c>
      <c r="F1182" s="11" t="s">
        <v>17</v>
      </c>
      <c r="G1182" s="13" t="s">
        <v>98</v>
      </c>
      <c r="H1182" s="273">
        <f>H1183+H1186</f>
        <v>224261</v>
      </c>
    </row>
    <row r="1183" spans="1:8" ht="18.75">
      <c r="A1183" s="147"/>
      <c r="B1183" s="147"/>
      <c r="C1183" s="10">
        <v>356</v>
      </c>
      <c r="D1183" s="13" t="s">
        <v>89</v>
      </c>
      <c r="E1183" s="13" t="s">
        <v>90</v>
      </c>
      <c r="F1183" s="11" t="s">
        <v>18</v>
      </c>
      <c r="G1183" s="13" t="s">
        <v>98</v>
      </c>
      <c r="H1183" s="273">
        <f>'приложение № 6'!G963</f>
        <v>202556</v>
      </c>
    </row>
    <row r="1184" spans="1:8" ht="18.75">
      <c r="A1184" s="147"/>
      <c r="B1184" s="147"/>
      <c r="C1184" s="10">
        <v>356</v>
      </c>
      <c r="D1184" s="13" t="s">
        <v>89</v>
      </c>
      <c r="E1184" s="13" t="s">
        <v>90</v>
      </c>
      <c r="F1184" s="11" t="s">
        <v>18</v>
      </c>
      <c r="G1184" s="13" t="s">
        <v>274</v>
      </c>
      <c r="H1184" s="273">
        <f>H1185</f>
        <v>202556</v>
      </c>
    </row>
    <row r="1185" spans="1:8" ht="18.75">
      <c r="A1185" s="147"/>
      <c r="B1185" s="147"/>
      <c r="C1185" s="10">
        <v>356</v>
      </c>
      <c r="D1185" s="13" t="s">
        <v>89</v>
      </c>
      <c r="E1185" s="13" t="s">
        <v>90</v>
      </c>
      <c r="F1185" s="11" t="s">
        <v>18</v>
      </c>
      <c r="G1185" s="13" t="s">
        <v>31</v>
      </c>
      <c r="H1185" s="273">
        <f>'приложение № 6'!G963</f>
        <v>202556</v>
      </c>
    </row>
    <row r="1186" spans="1:8" ht="18.75">
      <c r="A1186" s="147"/>
      <c r="B1186" s="147"/>
      <c r="C1186" s="10">
        <v>356</v>
      </c>
      <c r="D1186" s="13" t="s">
        <v>89</v>
      </c>
      <c r="E1186" s="13" t="s">
        <v>90</v>
      </c>
      <c r="F1186" s="11" t="s">
        <v>19</v>
      </c>
      <c r="G1186" s="13" t="s">
        <v>98</v>
      </c>
      <c r="H1186" s="273">
        <f>H1187</f>
        <v>21705</v>
      </c>
    </row>
    <row r="1187" spans="1:8" ht="18.75">
      <c r="A1187" s="147"/>
      <c r="B1187" s="147"/>
      <c r="C1187" s="10">
        <v>356</v>
      </c>
      <c r="D1187" s="13" t="s">
        <v>89</v>
      </c>
      <c r="E1187" s="13" t="s">
        <v>90</v>
      </c>
      <c r="F1187" s="11" t="s">
        <v>19</v>
      </c>
      <c r="G1187" s="13" t="s">
        <v>275</v>
      </c>
      <c r="H1187" s="273">
        <f>H1188</f>
        <v>21705</v>
      </c>
    </row>
    <row r="1188" spans="1:8" ht="18.75">
      <c r="A1188" s="147"/>
      <c r="B1188" s="147"/>
      <c r="C1188" s="10">
        <v>356</v>
      </c>
      <c r="D1188" s="13" t="s">
        <v>89</v>
      </c>
      <c r="E1188" s="13" t="s">
        <v>90</v>
      </c>
      <c r="F1188" s="11" t="s">
        <v>19</v>
      </c>
      <c r="G1188" s="8" t="s">
        <v>28</v>
      </c>
      <c r="H1188" s="273">
        <f>'приложение № 6'!G966</f>
        <v>21705</v>
      </c>
    </row>
    <row r="1189" spans="1:8" ht="131.25">
      <c r="A1189" s="143" t="s">
        <v>435</v>
      </c>
      <c r="B1189" s="47" t="s">
        <v>61</v>
      </c>
      <c r="C1189" s="48">
        <v>360</v>
      </c>
      <c r="D1189" s="15" t="s">
        <v>96</v>
      </c>
      <c r="E1189" s="15" t="s">
        <v>96</v>
      </c>
      <c r="F1189" s="15" t="s">
        <v>97</v>
      </c>
      <c r="G1189" s="15" t="s">
        <v>98</v>
      </c>
      <c r="H1189" s="275">
        <f>H1190</f>
        <v>7936503</v>
      </c>
    </row>
    <row r="1190" spans="1:8" ht="18.75">
      <c r="A1190" s="147"/>
      <c r="B1190" s="147"/>
      <c r="C1190" s="10">
        <v>360</v>
      </c>
      <c r="D1190" s="11" t="s">
        <v>89</v>
      </c>
      <c r="E1190" s="11" t="s">
        <v>96</v>
      </c>
      <c r="F1190" s="13" t="s">
        <v>97</v>
      </c>
      <c r="G1190" s="11" t="s">
        <v>98</v>
      </c>
      <c r="H1190" s="273">
        <f>H1191</f>
        <v>7936503</v>
      </c>
    </row>
    <row r="1191" spans="1:8" ht="18.75">
      <c r="A1191" s="147"/>
      <c r="B1191" s="147"/>
      <c r="C1191" s="10">
        <v>360</v>
      </c>
      <c r="D1191" s="11" t="s">
        <v>89</v>
      </c>
      <c r="E1191" s="11" t="s">
        <v>90</v>
      </c>
      <c r="F1191" s="13" t="s">
        <v>97</v>
      </c>
      <c r="G1191" s="11" t="s">
        <v>98</v>
      </c>
      <c r="H1191" s="273">
        <f>H1192+H1231+H1235</f>
        <v>7936503</v>
      </c>
    </row>
    <row r="1192" spans="1:8" ht="18.75">
      <c r="A1192" s="147"/>
      <c r="B1192" s="147"/>
      <c r="C1192" s="10">
        <v>360</v>
      </c>
      <c r="D1192" s="11" t="s">
        <v>89</v>
      </c>
      <c r="E1192" s="11" t="s">
        <v>90</v>
      </c>
      <c r="F1192" s="11" t="s">
        <v>171</v>
      </c>
      <c r="G1192" s="11" t="s">
        <v>98</v>
      </c>
      <c r="H1192" s="273">
        <f>H1193+H1228</f>
        <v>7936503</v>
      </c>
    </row>
    <row r="1193" spans="1:8" ht="18.75">
      <c r="A1193" s="147"/>
      <c r="B1193" s="147"/>
      <c r="C1193" s="10">
        <v>360</v>
      </c>
      <c r="D1193" s="11" t="s">
        <v>89</v>
      </c>
      <c r="E1193" s="11" t="s">
        <v>90</v>
      </c>
      <c r="F1193" s="11" t="s">
        <v>108</v>
      </c>
      <c r="G1193" s="11" t="s">
        <v>98</v>
      </c>
      <c r="H1193" s="273">
        <f>H1194+H1225+H1201</f>
        <v>7936503</v>
      </c>
    </row>
    <row r="1194" spans="1:8" ht="18.75">
      <c r="A1194" s="147"/>
      <c r="B1194" s="147"/>
      <c r="C1194" s="10">
        <v>360</v>
      </c>
      <c r="D1194" s="13" t="s">
        <v>89</v>
      </c>
      <c r="E1194" s="13" t="s">
        <v>90</v>
      </c>
      <c r="F1194" s="11" t="s">
        <v>368</v>
      </c>
      <c r="G1194" s="13" t="s">
        <v>98</v>
      </c>
      <c r="H1194" s="273">
        <f>H1195+H1197+H1199</f>
        <v>7188203</v>
      </c>
    </row>
    <row r="1195" spans="1:8" ht="18.75">
      <c r="A1195" s="147"/>
      <c r="B1195" s="147"/>
      <c r="C1195" s="10">
        <v>360</v>
      </c>
      <c r="D1195" s="13" t="s">
        <v>89</v>
      </c>
      <c r="E1195" s="13" t="s">
        <v>90</v>
      </c>
      <c r="F1195" s="11" t="s">
        <v>368</v>
      </c>
      <c r="G1195" s="13" t="s">
        <v>274</v>
      </c>
      <c r="H1195" s="273">
        <f>H1196</f>
        <v>6425203</v>
      </c>
    </row>
    <row r="1196" spans="1:8" ht="18.75">
      <c r="A1196" s="147"/>
      <c r="B1196" s="147"/>
      <c r="C1196" s="10">
        <v>360</v>
      </c>
      <c r="D1196" s="13" t="s">
        <v>89</v>
      </c>
      <c r="E1196" s="13" t="s">
        <v>90</v>
      </c>
      <c r="F1196" s="11" t="s">
        <v>368</v>
      </c>
      <c r="G1196" s="13" t="s">
        <v>31</v>
      </c>
      <c r="H1196" s="273">
        <v>6425203</v>
      </c>
    </row>
    <row r="1197" spans="1:8" ht="18.75">
      <c r="A1197" s="147"/>
      <c r="B1197" s="147"/>
      <c r="C1197" s="10">
        <v>360</v>
      </c>
      <c r="D1197" s="13" t="s">
        <v>89</v>
      </c>
      <c r="E1197" s="13" t="s">
        <v>90</v>
      </c>
      <c r="F1197" s="11" t="s">
        <v>368</v>
      </c>
      <c r="G1197" s="13" t="s">
        <v>275</v>
      </c>
      <c r="H1197" s="273">
        <f>H1198</f>
        <v>763000</v>
      </c>
    </row>
    <row r="1198" spans="1:8" ht="18.75">
      <c r="A1198" s="147"/>
      <c r="B1198" s="147"/>
      <c r="C1198" s="10">
        <v>360</v>
      </c>
      <c r="D1198" s="13" t="s">
        <v>89</v>
      </c>
      <c r="E1198" s="13" t="s">
        <v>90</v>
      </c>
      <c r="F1198" s="11" t="s">
        <v>368</v>
      </c>
      <c r="G1198" s="8" t="s">
        <v>28</v>
      </c>
      <c r="H1198" s="273">
        <v>763000</v>
      </c>
    </row>
    <row r="1199" spans="1:9" s="259" customFormat="1" ht="18.75" hidden="1">
      <c r="A1199" s="266"/>
      <c r="B1199" s="266"/>
      <c r="C1199" s="239">
        <v>360</v>
      </c>
      <c r="D1199" s="240" t="s">
        <v>89</v>
      </c>
      <c r="E1199" s="240" t="s">
        <v>90</v>
      </c>
      <c r="F1199" s="241" t="s">
        <v>368</v>
      </c>
      <c r="G1199" s="240" t="s">
        <v>280</v>
      </c>
      <c r="H1199" s="276">
        <f>H1200</f>
        <v>0</v>
      </c>
      <c r="I1199" s="295"/>
    </row>
    <row r="1200" spans="1:9" s="259" customFormat="1" ht="18.75" hidden="1">
      <c r="A1200" s="266"/>
      <c r="B1200" s="266"/>
      <c r="C1200" s="239">
        <v>360</v>
      </c>
      <c r="D1200" s="240" t="s">
        <v>89</v>
      </c>
      <c r="E1200" s="240" t="s">
        <v>90</v>
      </c>
      <c r="F1200" s="241" t="s">
        <v>368</v>
      </c>
      <c r="G1200" s="240" t="s">
        <v>281</v>
      </c>
      <c r="H1200" s="276"/>
      <c r="I1200" s="295"/>
    </row>
    <row r="1201" spans="1:8" ht="18.75">
      <c r="A1201" s="147"/>
      <c r="B1201" s="147"/>
      <c r="C1201" s="10">
        <v>360</v>
      </c>
      <c r="D1201" s="13" t="s">
        <v>89</v>
      </c>
      <c r="E1201" s="13" t="s">
        <v>90</v>
      </c>
      <c r="F1201" s="11" t="s">
        <v>257</v>
      </c>
      <c r="G1201" s="13" t="s">
        <v>98</v>
      </c>
      <c r="H1201" s="273">
        <f>H1202</f>
        <v>748300</v>
      </c>
    </row>
    <row r="1202" spans="1:8" ht="18.75">
      <c r="A1202" s="147"/>
      <c r="B1202" s="147"/>
      <c r="C1202" s="10">
        <v>360</v>
      </c>
      <c r="D1202" s="13" t="s">
        <v>89</v>
      </c>
      <c r="E1202" s="13" t="s">
        <v>90</v>
      </c>
      <c r="F1202" s="11" t="s">
        <v>257</v>
      </c>
      <c r="G1202" s="13" t="s">
        <v>274</v>
      </c>
      <c r="H1202" s="273">
        <f>H1203</f>
        <v>748300</v>
      </c>
    </row>
    <row r="1203" spans="1:8" ht="18.75">
      <c r="A1203" s="147"/>
      <c r="B1203" s="147"/>
      <c r="C1203" s="10">
        <v>360</v>
      </c>
      <c r="D1203" s="13" t="s">
        <v>89</v>
      </c>
      <c r="E1203" s="13" t="s">
        <v>90</v>
      </c>
      <c r="F1203" s="11" t="s">
        <v>257</v>
      </c>
      <c r="G1203" s="13" t="s">
        <v>31</v>
      </c>
      <c r="H1203" s="273">
        <v>748300</v>
      </c>
    </row>
    <row r="1204" spans="1:9" s="152" customFormat="1" ht="18.75">
      <c r="A1204" s="149" t="s">
        <v>210</v>
      </c>
      <c r="B1204" s="149"/>
      <c r="C1204" s="150"/>
      <c r="D1204" s="151"/>
      <c r="E1204" s="151"/>
      <c r="F1204" s="151"/>
      <c r="G1204" s="151"/>
      <c r="H1204" s="290">
        <f>H861+H13+H1105</f>
        <v>2067273971</v>
      </c>
      <c r="I1204" s="301"/>
    </row>
    <row r="1205" spans="1:8" ht="18.75">
      <c r="A1205" s="90" t="s">
        <v>272</v>
      </c>
      <c r="H1205" s="153">
        <f>'приложение № 6'!G1051</f>
        <v>2067273971</v>
      </c>
    </row>
    <row r="1206" spans="1:9" s="138" customFormat="1" ht="18.75">
      <c r="A1206" s="90" t="s">
        <v>273</v>
      </c>
      <c r="B1206" s="154"/>
      <c r="C1206" s="146"/>
      <c r="D1206" s="154"/>
      <c r="E1206" s="154"/>
      <c r="F1206" s="154"/>
      <c r="G1206" s="154"/>
      <c r="H1206" s="153">
        <f>H1204-H1205</f>
        <v>0</v>
      </c>
      <c r="I1206" s="291"/>
    </row>
    <row r="1207" spans="1:9" s="138" customFormat="1" ht="18.75">
      <c r="A1207" s="154"/>
      <c r="B1207" s="154"/>
      <c r="C1207" s="146"/>
      <c r="D1207" s="154"/>
      <c r="E1207" s="154"/>
      <c r="F1207" s="154"/>
      <c r="G1207" s="154"/>
      <c r="H1207" s="155"/>
      <c r="I1207" s="291"/>
    </row>
    <row r="1208" ht="18.75"/>
    <row r="1209" ht="18.75">
      <c r="J1209" s="212"/>
    </row>
    <row r="1210" spans="2:8" ht="18.75">
      <c r="B1210" s="169" t="s">
        <v>448</v>
      </c>
      <c r="C1210" s="168"/>
      <c r="D1210" s="145"/>
      <c r="E1210" s="145"/>
      <c r="F1210" s="218">
        <f>'приложение № 6'!G13</f>
        <v>175917591</v>
      </c>
      <c r="G1210" s="219">
        <f>F1210-H1210</f>
        <v>0</v>
      </c>
      <c r="H1210" s="277">
        <f>H15+H908+H1083+H1010</f>
        <v>175917591</v>
      </c>
    </row>
    <row r="1211" spans="2:8" ht="18.75">
      <c r="B1211" s="171" t="s">
        <v>449</v>
      </c>
      <c r="C1211" s="168"/>
      <c r="D1211" s="145"/>
      <c r="E1211" s="145"/>
      <c r="F1211" s="218">
        <f>'приложение № 6'!G111</f>
        <v>139324080</v>
      </c>
      <c r="G1211" s="219">
        <f aca="true" t="shared" si="12" ref="G1211:G1221">F1211-H1211</f>
        <v>0</v>
      </c>
      <c r="H1211" s="277">
        <f>H101+H881+H915+H1017</f>
        <v>139324080</v>
      </c>
    </row>
    <row r="1212" spans="2:8" ht="18.75">
      <c r="B1212" s="169" t="s">
        <v>450</v>
      </c>
      <c r="C1212" s="168"/>
      <c r="D1212" s="145"/>
      <c r="E1212" s="145"/>
      <c r="F1212" s="218">
        <f>'приложение № 6'!G185</f>
        <v>323415214</v>
      </c>
      <c r="G1212" s="219">
        <f t="shared" si="12"/>
        <v>0</v>
      </c>
      <c r="H1212" s="277">
        <f>H155+H922+H1023</f>
        <v>323415214</v>
      </c>
    </row>
    <row r="1213" spans="2:10" ht="37.5">
      <c r="B1213" s="169" t="s">
        <v>451</v>
      </c>
      <c r="C1213" s="168"/>
      <c r="D1213" s="145"/>
      <c r="E1213" s="145"/>
      <c r="F1213" s="218">
        <f>'приложение № 6'!G386</f>
        <v>908644932.0000001</v>
      </c>
      <c r="G1213" s="219">
        <f t="shared" si="12"/>
        <v>0</v>
      </c>
      <c r="H1213" s="277">
        <f>H441+H897+H929+H972+H1040</f>
        <v>908644932.0000001</v>
      </c>
      <c r="J1213" s="212"/>
    </row>
    <row r="1214" spans="2:8" ht="18.75">
      <c r="B1214" s="171" t="s">
        <v>452</v>
      </c>
      <c r="C1214" s="168"/>
      <c r="D1214" s="145"/>
      <c r="E1214" s="145"/>
      <c r="F1214" s="218">
        <f>'приложение № 6'!G546</f>
        <v>115935592.18</v>
      </c>
      <c r="G1214" s="219">
        <f t="shared" si="12"/>
        <v>0</v>
      </c>
      <c r="H1214" s="277">
        <f>H563+H637+H643+H647+H872+H936+H1000+H1074+H1106+H1111+H1117</f>
        <v>115935592.18</v>
      </c>
    </row>
    <row r="1215" spans="2:8" ht="18.75">
      <c r="B1215" s="169" t="s">
        <v>453</v>
      </c>
      <c r="C1215" s="168"/>
      <c r="D1215" s="145"/>
      <c r="E1215" s="145"/>
      <c r="F1215" s="218">
        <f>'приложение № 6'!G682</f>
        <v>20911798</v>
      </c>
      <c r="G1215" s="219">
        <f t="shared" si="12"/>
        <v>0</v>
      </c>
      <c r="H1215" s="277">
        <f>H651+H943</f>
        <v>20911798</v>
      </c>
    </row>
    <row r="1216" spans="2:8" ht="37.5">
      <c r="B1216" s="169" t="s">
        <v>454</v>
      </c>
      <c r="C1216" s="172"/>
      <c r="D1216" s="173"/>
      <c r="E1216" s="173"/>
      <c r="F1216" s="218">
        <f>'приложение № 6'!G725</f>
        <v>16097318</v>
      </c>
      <c r="G1216" s="219">
        <f t="shared" si="12"/>
        <v>0</v>
      </c>
      <c r="H1216" s="277">
        <f>H950+H1129</f>
        <v>16097318</v>
      </c>
    </row>
    <row r="1217" spans="2:8" ht="18.75">
      <c r="B1217" s="171" t="s">
        <v>455</v>
      </c>
      <c r="C1217" s="172"/>
      <c r="D1217" s="173"/>
      <c r="E1217" s="173"/>
      <c r="F1217" s="218">
        <f>'приложение № 6'!G764</f>
        <v>32963600</v>
      </c>
      <c r="G1217" s="219">
        <f t="shared" si="12"/>
        <v>0</v>
      </c>
      <c r="H1217" s="277">
        <f>H1050+H957+H690+H739</f>
        <v>32963600</v>
      </c>
    </row>
    <row r="1218" spans="2:8" ht="18.75">
      <c r="B1218" s="169" t="s">
        <v>456</v>
      </c>
      <c r="C1218" s="172"/>
      <c r="D1218" s="173"/>
      <c r="E1218" s="173"/>
      <c r="F1218" s="218">
        <f>'приложение № 6'!G829</f>
        <v>248581118</v>
      </c>
      <c r="G1218" s="219">
        <f t="shared" si="12"/>
        <v>0</v>
      </c>
      <c r="H1218" s="277">
        <f>H1056+H743+H820</f>
        <v>248581118</v>
      </c>
    </row>
    <row r="1219" spans="2:8" ht="18.75">
      <c r="B1219" s="169" t="s">
        <v>457</v>
      </c>
      <c r="C1219" s="172"/>
      <c r="D1219" s="173"/>
      <c r="E1219" s="173"/>
      <c r="F1219" s="218">
        <f>'приложение № 6'!G928</f>
        <v>6826035</v>
      </c>
      <c r="G1219" s="219">
        <f t="shared" si="12"/>
        <v>0</v>
      </c>
      <c r="H1219" s="277">
        <f>H964+H1164+H864</f>
        <v>6826035</v>
      </c>
    </row>
    <row r="1220" spans="2:10" ht="18.75">
      <c r="B1220" s="169" t="s">
        <v>458</v>
      </c>
      <c r="C1220" s="172"/>
      <c r="D1220" s="173"/>
      <c r="E1220" s="173"/>
      <c r="F1220" s="218">
        <f>'приложение № 6'!G967</f>
        <v>58381523</v>
      </c>
      <c r="G1220" s="219">
        <f t="shared" si="12"/>
        <v>0</v>
      </c>
      <c r="H1220" s="277">
        <f>H1089+H868+H828</f>
        <v>58381523</v>
      </c>
      <c r="J1220" s="138"/>
    </row>
    <row r="1221" spans="2:10" ht="37.5">
      <c r="B1221" s="215" t="s">
        <v>524</v>
      </c>
      <c r="C1221" s="172"/>
      <c r="D1221" s="173"/>
      <c r="E1221" s="173"/>
      <c r="F1221" s="218">
        <f>'приложение № 6'!G1019</f>
        <v>20275169.82</v>
      </c>
      <c r="G1221" s="219">
        <f t="shared" si="12"/>
        <v>0</v>
      </c>
      <c r="H1221" s="277">
        <f>H1189+H1123</f>
        <v>20275169.82</v>
      </c>
      <c r="J1221" s="138"/>
    </row>
    <row r="1222" spans="2:8" ht="18.75">
      <c r="B1222" s="174" t="s">
        <v>459</v>
      </c>
      <c r="C1222" s="172"/>
      <c r="D1222" s="173"/>
      <c r="E1222" s="173"/>
      <c r="F1222" s="145"/>
      <c r="G1222" s="214"/>
      <c r="H1222" s="288">
        <f>SUM(H1210:H1221)</f>
        <v>2067273971</v>
      </c>
    </row>
    <row r="1223" ht="18.75">
      <c r="H1223" s="153">
        <f>H1204-H1222</f>
        <v>0</v>
      </c>
    </row>
  </sheetData>
  <mergeCells count="10">
    <mergeCell ref="A6:H7"/>
    <mergeCell ref="A9:A11"/>
    <mergeCell ref="B9:B11"/>
    <mergeCell ref="C9:G9"/>
    <mergeCell ref="H9:H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fitToHeight="41" fitToWidth="1" horizontalDpi="600" verticalDpi="600" orientation="portrait" paperSize="9" scale="52" r:id="rId4"/>
  <headerFooter alignWithMargins="0">
    <oddFooter>&amp;R&amp;P</oddFooter>
  </headerFooter>
  <rowBreaks count="1" manualBreakCount="1">
    <brk id="8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markova</cp:lastModifiedBy>
  <cp:lastPrinted>2014-11-14T08:29:33Z</cp:lastPrinted>
  <dcterms:created xsi:type="dcterms:W3CDTF">1996-10-08T23:32:33Z</dcterms:created>
  <dcterms:modified xsi:type="dcterms:W3CDTF">2014-11-14T08:29:34Z</dcterms:modified>
  <cp:category/>
  <cp:version/>
  <cp:contentType/>
  <cp:contentStatus/>
</cp:coreProperties>
</file>